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250" firstSheet="1" activeTab="1"/>
  </bookViews>
  <sheets>
    <sheet name="Code" sheetId="1" state="hidden" r:id="rId1"/>
    <sheet name="Indre" sheetId="2" r:id="rId2"/>
  </sheets>
  <definedNames>
    <definedName name="_xlnm._FilterDatabase" localSheetId="0" hidden="1">'Code'!$A$1:$K$1</definedName>
    <definedName name="Académies">'Code'!$A$2:$B$33</definedName>
    <definedName name="Départements">'Code'!$H$2:$K$103</definedName>
    <definedName name="Liste">'Code'!$H$2:$H$103</definedName>
    <definedName name="ListeA">'Code'!$A$2:$A$33</definedName>
    <definedName name="_xlnm.Print_Area" localSheetId="1">'Indre'!$A$1:$Q$175</definedName>
  </definedNames>
  <calcPr fullCalcOnLoad="1"/>
</workbook>
</file>

<file path=xl/sharedStrings.xml><?xml version="1.0" encoding="utf-8"?>
<sst xmlns="http://schemas.openxmlformats.org/spreadsheetml/2006/main" count="713" uniqueCount="267">
  <si>
    <t>Pour remplir ce document,
veuillez respecter la légende et ne pas modifier la structure du fichier.</t>
  </si>
  <si>
    <t>Données Départementales</t>
  </si>
  <si>
    <t>Légende des couleurs</t>
  </si>
  <si>
    <t>Parties à renseigner</t>
  </si>
  <si>
    <r>
      <t xml:space="preserve">CHAMP OBLIGATOIRE
</t>
    </r>
    <r>
      <rPr>
        <b/>
        <sz val="12"/>
        <color indexed="10"/>
        <rFont val="Verdana"/>
        <family val="2"/>
      </rPr>
      <t>Nécessaire au traitement</t>
    </r>
  </si>
  <si>
    <t>Données numériques à renseigner</t>
  </si>
  <si>
    <t>Département</t>
  </si>
  <si>
    <t>Ne rien inscrire
(calcul automatique)</t>
  </si>
  <si>
    <t>Écoles publiques</t>
  </si>
  <si>
    <t>RRS</t>
  </si>
  <si>
    <t>Total</t>
  </si>
  <si>
    <t>CM1</t>
  </si>
  <si>
    <t>CM2</t>
  </si>
  <si>
    <t>Académie</t>
  </si>
  <si>
    <t>PARIS</t>
  </si>
  <si>
    <t>AIX-MARSEILLE</t>
  </si>
  <si>
    <t>BESANCON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</si>
  <si>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</si>
  <si>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</si>
  <si>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</si>
  <si>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</si>
  <si>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</si>
  <si>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</si>
  <si>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</si>
  <si>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</si>
  <si>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</si>
  <si>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</si>
  <si>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</si>
  <si>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</si>
  <si>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</si>
  <si>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</si>
  <si>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ORLEANS-TOURS</t>
  </si>
  <si>
    <t>REIMS</t>
  </si>
  <si>
    <t>AMIENS</t>
  </si>
  <si>
    <t>ROUEN</t>
  </si>
  <si>
    <t>LIMOGES</t>
  </si>
  <si>
    <t>NICE</t>
  </si>
  <si>
    <t>CRETEIL</t>
  </si>
  <si>
    <t>VERSAILLES</t>
  </si>
  <si>
    <t>CORSE</t>
  </si>
  <si>
    <t>LA REUNION</t>
  </si>
  <si>
    <t>MARTINIQUE</t>
  </si>
  <si>
    <t>GUADELOUPE</t>
  </si>
  <si>
    <t>GUYANE</t>
  </si>
  <si>
    <t>FRANCE METRO + DOM</t>
  </si>
  <si>
    <t>code departement</t>
  </si>
  <si>
    <t>departement lib</t>
  </si>
  <si>
    <t>AIN</t>
  </si>
  <si>
    <t>AISNE</t>
  </si>
  <si>
    <t>ALLIER</t>
  </si>
  <si>
    <t>ALPES-DE-HTE-PROVENCE</t>
  </si>
  <si>
    <t>HAUTES-ALPES</t>
  </si>
  <si>
    <t>ALPES-MARITIMES</t>
  </si>
  <si>
    <t>ARDECHE</t>
  </si>
  <si>
    <t>ARDENNES</t>
  </si>
  <si>
    <t>ARIEGE</t>
  </si>
  <si>
    <t>AUBE</t>
  </si>
  <si>
    <t>AUDE</t>
  </si>
  <si>
    <t>AVEYRON</t>
  </si>
  <si>
    <t>BOUCHES-DU-RHONE</t>
  </si>
  <si>
    <t>CALVADOS</t>
  </si>
  <si>
    <t>CANTAL</t>
  </si>
  <si>
    <t>CHARENTE</t>
  </si>
  <si>
    <t>CHARENTE-MARITIME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</si>
  <si>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</si>
  <si>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</si>
  <si>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</si>
  <si>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</si>
  <si>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</si>
  <si>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</si>
  <si>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</si>
  <si>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</si>
  <si>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</si>
  <si>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EURE-ET-LOIR</t>
  </si>
  <si>
    <t>FINISTERE</t>
  </si>
  <si>
    <t>02A</t>
  </si>
  <si>
    <t>CORSE-DU-SUD</t>
  </si>
  <si>
    <t>02B</t>
  </si>
  <si>
    <t>HAUTE-CORSE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</si>
  <si>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</si>
  <si>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</si>
  <si>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</si>
  <si>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</si>
  <si>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</si>
  <si>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</si>
  <si>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</si>
  <si>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</si>
  <si>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ISERE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</si>
  <si>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</si>
  <si>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</si>
  <si>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</si>
  <si>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</si>
  <si>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</si>
  <si>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</si>
  <si>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</si>
  <si>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</si>
  <si>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</si>
  <si>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LOZERE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</si>
  <si>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</si>
  <si>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</si>
  <si>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</si>
  <si>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</si>
  <si>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</si>
  <si>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</si>
  <si>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</si>
  <si>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</si>
  <si>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</si>
  <si>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NIEVRE</t>
  </si>
  <si>
    <t>NORD</t>
  </si>
  <si>
    <t>OISE</t>
  </si>
  <si>
    <t>ORNE</t>
  </si>
  <si>
    <t>PAS-DE-CALAIS</t>
  </si>
  <si>
    <t>PUY-DE-DOME</t>
  </si>
  <si>
    <t>PYRENEES-ATLANTIQUES</t>
  </si>
  <si>
    <t>HAUTES-PYRENEES</t>
  </si>
  <si>
    <t>PYRENEES-ORIENTALES</t>
  </si>
  <si>
    <t>BAS-RHIN</t>
  </si>
  <si>
    <t>HAUT-RHIN</t>
  </si>
  <si>
    <t>RHONE</t>
  </si>
  <si>
    <t>HAUTE-SAONE</t>
  </si>
  <si>
    <t>SAONE-ET-LOIRE</t>
  </si>
  <si>
    <t>SARTHE</t>
  </si>
  <si>
    <t>SAVOIE</t>
  </si>
  <si>
    <t>HAUTE SAVOIE</t>
  </si>
  <si>
    <t>SEINE MARITIME</t>
  </si>
  <si>
    <t>SEINE-ET-MARNE</t>
  </si>
  <si>
    <t>YVELINES</t>
  </si>
  <si>
    <t>DEUX-SEVRES</t>
  </si>
  <si>
    <t>SOMME</t>
  </si>
  <si>
    <t>TARN</t>
  </si>
  <si>
    <t>TARN-ET-GARONNE</t>
  </si>
  <si>
    <t>VAR</t>
  </si>
  <si>
    <t>VAUCLUSE</t>
  </si>
  <si>
    <t>VENDEE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</si>
  <si>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</si>
  <si>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</si>
  <si>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</si>
  <si>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</si>
  <si>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</si>
  <si>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</si>
  <si>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</si>
  <si>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</si>
  <si>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</si>
  <si>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</si>
  <si>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MAYOTTE</t>
  </si>
  <si>
    <t>Académies lib</t>
  </si>
  <si>
    <t>Code académie</t>
  </si>
  <si>
    <r>
      <t>Selectionner le département</t>
    </r>
    <r>
      <rPr>
        <sz val="10"/>
        <rFont val="Arial"/>
        <family val="2"/>
      </rPr>
      <t>→</t>
    </r>
  </si>
  <si>
    <t>Selectionner l'académie   →</t>
  </si>
  <si>
    <t>Code</t>
  </si>
  <si>
    <t>ENSEIGNEMENT PUBLIC</t>
  </si>
  <si>
    <t>Hors éducation prioritaire</t>
  </si>
  <si>
    <t>Total éducation prioritaire</t>
  </si>
  <si>
    <t xml:space="preserve">Nombre total d'écoles </t>
  </si>
  <si>
    <t>Maternelle</t>
  </si>
  <si>
    <t xml:space="preserve">Nombre total de classes </t>
  </si>
  <si>
    <t>Élémentaire</t>
  </si>
  <si>
    <t>Primaire*</t>
  </si>
  <si>
    <t>* Écoles Primaires : écoles regroupant à la fois des classes maternelles et des classes élémentaires</t>
  </si>
  <si>
    <t>Niveau Concerné</t>
  </si>
  <si>
    <t xml:space="preserve">Nombre d'élèves scolarisés à ce niveau </t>
  </si>
  <si>
    <t>Petite section</t>
  </si>
  <si>
    <t>Moyenne section</t>
  </si>
  <si>
    <t>Grande section</t>
  </si>
  <si>
    <t>Total Maternelle</t>
  </si>
  <si>
    <t>CP</t>
  </si>
  <si>
    <t>CE1</t>
  </si>
  <si>
    <t>Total Cycle II hors GS</t>
  </si>
  <si>
    <t>CE2</t>
  </si>
  <si>
    <t>Total Cycle III</t>
  </si>
  <si>
    <t>Total Général</t>
  </si>
  <si>
    <t>Nombre d'élèves en PPS *</t>
  </si>
  <si>
    <t>* PPS = Projet Personnalisé de Scolarisation</t>
  </si>
  <si>
    <t xml:space="preserve">Jusqu'à 12 heures </t>
  </si>
  <si>
    <t xml:space="preserve">De 12 à 24 heures </t>
  </si>
  <si>
    <t>De 24 à 36 heures</t>
  </si>
  <si>
    <t>De 36 à 48 heures</t>
  </si>
  <si>
    <t>Au-delà de 48 heures</t>
  </si>
  <si>
    <t>Nombre d'écoles dont l'enseignement obligatoire est réparti sur 4 jours</t>
  </si>
  <si>
    <t>Autres cas</t>
  </si>
  <si>
    <t xml:space="preserve">Total général </t>
  </si>
  <si>
    <t>Écoles maternelles</t>
  </si>
  <si>
    <t>Écoles élémentaires</t>
  </si>
  <si>
    <t>Écoles primaires*</t>
  </si>
  <si>
    <t>IIb - Modalités de l'organisation du temps de classe pour les écoles fonctionnant sur 9 1/2 journées 
(en nombre d'écoles concernées)</t>
  </si>
  <si>
    <t>Temps de classe</t>
  </si>
  <si>
    <t>Matinée de 3 heures 
et après-midi de 2 heures 15</t>
  </si>
  <si>
    <t>Matinée de moins de 3 heures 
et après-midi de plus de 2 heures 15</t>
  </si>
  <si>
    <t>Pause méridienne</t>
  </si>
  <si>
    <t>Nombre d'enseignants des classes maternelles ou des école maternelles</t>
  </si>
  <si>
    <t>Nombre d'enseignants des classes maternelles ou des écoles maternelles conduisant des aides personnalisées auprès d’élèves de l’école élémentaire</t>
  </si>
  <si>
    <t>Cycle II hors GS</t>
  </si>
  <si>
    <t>Cycle III</t>
  </si>
  <si>
    <t>Pourcentage école</t>
  </si>
  <si>
    <t>4 x 30mn</t>
  </si>
  <si>
    <t>matin</t>
  </si>
  <si>
    <t>début d'après midi</t>
  </si>
  <si>
    <t>fin d'après midi</t>
  </si>
  <si>
    <t>3 x 40mn</t>
  </si>
  <si>
    <t>2 x 1h</t>
  </si>
  <si>
    <t>1 x 2h</t>
  </si>
  <si>
    <t>mercredi matin</t>
  </si>
  <si>
    <t>autre</t>
  </si>
  <si>
    <t xml:space="preserve">Autre aménagement  </t>
  </si>
  <si>
    <t>Total Élémentaire</t>
  </si>
  <si>
    <t>Total Primaire</t>
  </si>
  <si>
    <t>Autre aménagement</t>
  </si>
  <si>
    <t>Classes maternelles</t>
  </si>
  <si>
    <t>Classes de Cycle II hors GS</t>
  </si>
  <si>
    <t>Classes de Cycle III</t>
  </si>
  <si>
    <t>Annexes concernant l'organisation de la semaine scolaire (II)</t>
  </si>
  <si>
    <t xml:space="preserve">Annexe 1 - Exemples d'organisation du temps scolaire pour les écoles ne fonctionnant ni sur 4 jours, ni sur 9 1/2 journées (tableau IIa) </t>
  </si>
  <si>
    <t>Ces données ne sont pas compilées au niveau académique.</t>
  </si>
  <si>
    <t>Exemple 1</t>
  </si>
  <si>
    <t>Exemple 2</t>
  </si>
  <si>
    <t>Nombre d'heures de classes</t>
  </si>
  <si>
    <t>LUNDI</t>
  </si>
  <si>
    <t xml:space="preserve">MARDI </t>
  </si>
  <si>
    <t>MERCREDI</t>
  </si>
  <si>
    <t>JEUDI</t>
  </si>
  <si>
    <t>VENDREDI</t>
  </si>
  <si>
    <t>Durée de la matinée</t>
  </si>
  <si>
    <t>Durée de l'après-midi</t>
  </si>
  <si>
    <t>Durée de la pause méridienne</t>
  </si>
  <si>
    <t>Nombre d'écoles concernées</t>
  </si>
  <si>
    <t xml:space="preserve">Annexe 2 - Exemples d'organisation du temps scolaire pour les écoles fonctionnant sur 9 1/2 journées
avec des modalités différentes de 3 heures le matin et 2 heures 15 l'après-midi. (tableau IIb)  </t>
  </si>
  <si>
    <r>
      <t xml:space="preserve">Nombre d'écoles dont l'enseignement obligatoire est réparti sur 9 demi-journées </t>
    </r>
    <r>
      <rPr>
        <b/>
        <sz val="12"/>
        <rFont val="Arial"/>
        <family val="2"/>
      </rPr>
      <t>**</t>
    </r>
  </si>
  <si>
    <t>Moins de 2 heures</t>
  </si>
  <si>
    <t>2 heures</t>
  </si>
  <si>
    <t>Plus de
2 heures</t>
  </si>
  <si>
    <t>ECLAIR</t>
  </si>
  <si>
    <t>Classes publiques</t>
  </si>
  <si>
    <t>Total élémentaire</t>
  </si>
  <si>
    <t>Total Elémentaire</t>
  </si>
  <si>
    <t>Nombre d'école mettant en place l'aide personnalisée</t>
  </si>
  <si>
    <t>Entre le 5 septembre et le 9 septembre</t>
  </si>
  <si>
    <t>Entre le 12 septembre et le 16 septembre</t>
  </si>
  <si>
    <t>Entre le 19 septembre et le 23 septembre</t>
  </si>
  <si>
    <t>Au-delà du 23 septembre</t>
  </si>
  <si>
    <t>Dont élèves redoublants en 2010/2011</t>
  </si>
  <si>
    <t>Nom</t>
  </si>
  <si>
    <t>Prénom</t>
  </si>
  <si>
    <t xml:space="preserve">Tél : </t>
  </si>
  <si>
    <t>Courriel</t>
  </si>
  <si>
    <r>
      <t xml:space="preserve">* Écoles Primaires : écoles regroupant à la fois des classes maternelles et des classes élémentaires
** Ne pas comptabiliser ici les écoles qui ne fonctionnent le mercredi matin que pour l'aide personnalisée. 
</t>
    </r>
    <r>
      <rPr>
        <b/>
        <i/>
        <sz val="12"/>
        <rFont val="Arial"/>
        <family val="2"/>
      </rPr>
      <t>Pour les écoles dont l'enseignement obligatoi</t>
    </r>
  </si>
  <si>
    <t>%</t>
  </si>
  <si>
    <t>% d'enseignants des classes maternelles ou des écoles maternelles conduisant des aides personnalisées auprès d’élèves de l’école élémentaire</t>
  </si>
  <si>
    <t>Répartition % des organisations de l'aide personnalisée</t>
  </si>
  <si>
    <t>TOTAL</t>
  </si>
  <si>
    <r>
      <t xml:space="preserve">Répartition des écoles </t>
    </r>
    <r>
      <rPr>
        <b/>
        <sz val="16"/>
        <color indexed="9"/>
        <rFont val="Arial"/>
        <family val="2"/>
      </rPr>
      <t>%</t>
    </r>
  </si>
  <si>
    <r>
      <t xml:space="preserve">ENQUÊTE AMÉNAGEMENT SEMAINE SCOLAIRE 
ET AIDE PERSONNALISÉE
Bilan Année scolaire 2011-2012
Prévision Année scolaire 2012-2013
</t>
    </r>
    <r>
      <rPr>
        <b/>
        <sz val="14"/>
        <color indexed="10"/>
        <rFont val="Arial"/>
        <family val="2"/>
      </rPr>
      <t>Retour à l'Académie d'origine, à l'adresse de votre correspondant, selon ses modalités</t>
    </r>
    <r>
      <rPr>
        <sz val="12"/>
        <rFont val="Arial"/>
        <family val="0"/>
      </rPr>
      <t xml:space="preserve">
</t>
    </r>
  </si>
  <si>
    <r>
      <t xml:space="preserve">MEN
</t>
    </r>
    <r>
      <rPr>
        <sz val="12"/>
        <rFont val="Verdana"/>
        <family val="0"/>
      </rPr>
      <t xml:space="preserve">DIRECTION GÉNÉRALE DE L'ENSEIGNEMENT SCOLAIRE
Sous direction des écoles, des collèges et des lycées généraux et technologiques
Bureau des écoles
</t>
    </r>
  </si>
  <si>
    <t>BILAN 2011-2012</t>
  </si>
  <si>
    <t>Dont élèves redoublants en 2011/2012</t>
  </si>
  <si>
    <t>PREVISIONS  2012-2013</t>
  </si>
  <si>
    <t>Ia - Nombre d’élèves ayant bénéficié d’une aide personnalisée en 2011/2012</t>
  </si>
  <si>
    <t>Ib - Durée moyenne de l'aide personnalisée en 2011/2012 (par élève)</t>
  </si>
  <si>
    <t>IIa  -  Organisation de la semaine scolaire 2012/2013</t>
  </si>
  <si>
    <t>IIIa  -  Aide personnalisée 2012/2013  -  Mise en place</t>
  </si>
  <si>
    <t xml:space="preserve">IIIb  -  Aide personnalisée 2012/2013  -  Enseignants de classe ou d’école maternelle </t>
  </si>
  <si>
    <t>IIIc  -  Organisation de l'aide personnalisée pour 2012/2013 (en nombre d'écoles)</t>
  </si>
  <si>
    <t>Récapitulatif de l'organisation de l'aide personnalisée pour 2012/2013 (en nombre d'écoles concernées)</t>
  </si>
  <si>
    <t xml:space="preserve">Personne responsable de ce document pour le département
(nom, tél, courriel) : </t>
  </si>
  <si>
    <t>Nombre d'élèves ayant bénéficié d'une aide personnalisée en 2011-2012</t>
  </si>
  <si>
    <t>% d'élèves ayant bénéficié d'une aide personnalisée en 2011-2012</t>
  </si>
  <si>
    <t>Nombre d'élèves ayant bénéficié d'une aide personnalisée au cours de l'année scolaire 2011/2012</t>
  </si>
  <si>
    <t>Répartition % par niveau des élèves ayant bénéficié d'une aide personnalisée au cours de l'année scolaire 2011/2012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</si>
</sst>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%"/>
    <numFmt numFmtId="170" formatCode="0.000"/>
  </numFmts>
  <fonts count="72">
    <font>
      <sz val="10"/>
      <name val="Arial"/>
      <family val="0"/>
    </font>
    <font>
      <b/>
      <sz val="12"/>
      <name val="Verdana"/>
      <family val="0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"/>
      <family val="0"/>
    </font>
    <font>
      <b/>
      <sz val="12"/>
      <color indexed="8"/>
      <name val="Arial"/>
      <family val="2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12"/>
      <color indexed="9"/>
      <name val="Arial"/>
      <family val="0"/>
    </font>
    <font>
      <b/>
      <sz val="18"/>
      <name val="Verdana"/>
      <family val="2"/>
    </font>
    <font>
      <b/>
      <u val="single"/>
      <sz val="16"/>
      <name val="Arial Narrow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Verdana"/>
      <family val="2"/>
    </font>
    <font>
      <b/>
      <i/>
      <sz val="12"/>
      <color indexed="10"/>
      <name val="Verdana"/>
      <family val="2"/>
    </font>
    <font>
      <i/>
      <sz val="12"/>
      <name val="Verdana"/>
      <family val="2"/>
    </font>
    <font>
      <i/>
      <sz val="11"/>
      <name val="Arial"/>
      <family val="2"/>
    </font>
    <font>
      <sz val="11"/>
      <name val="Verdana"/>
      <family val="2"/>
    </font>
    <font>
      <sz val="11"/>
      <name val="Arial"/>
      <family val="0"/>
    </font>
    <font>
      <b/>
      <sz val="16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0"/>
    </font>
    <font>
      <b/>
      <sz val="12"/>
      <color indexed="9"/>
      <name val="Verdana"/>
      <family val="2"/>
    </font>
    <font>
      <b/>
      <sz val="10"/>
      <color indexed="9"/>
      <name val="Arial"/>
      <family val="0"/>
    </font>
    <font>
      <b/>
      <sz val="16"/>
      <color indexed="9"/>
      <name val="Arial"/>
      <family val="2"/>
    </font>
    <font>
      <b/>
      <sz val="14"/>
      <name val="Arial Narrow"/>
      <family val="2"/>
    </font>
    <font>
      <b/>
      <sz val="18"/>
      <color indexed="9"/>
      <name val="Verdana"/>
      <family val="2"/>
    </font>
    <font>
      <b/>
      <i/>
      <sz val="12"/>
      <name val="Arial Narrow"/>
      <family val="2"/>
    </font>
    <font>
      <b/>
      <i/>
      <sz val="12"/>
      <color indexed="9"/>
      <name val="Arial Narrow"/>
      <family val="2"/>
    </font>
    <font>
      <b/>
      <i/>
      <sz val="12"/>
      <name val="Verdana"/>
      <family val="2"/>
    </font>
    <font>
      <i/>
      <sz val="10"/>
      <name val="Arial"/>
      <family val="0"/>
    </font>
    <font>
      <i/>
      <sz val="12"/>
      <color indexed="9"/>
      <name val="Verdana"/>
      <family val="2"/>
    </font>
    <font>
      <b/>
      <i/>
      <sz val="12"/>
      <color indexed="9"/>
      <name val="Verdana"/>
      <family val="2"/>
    </font>
    <font>
      <sz val="10"/>
      <name val="Verdana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0"/>
    </font>
    <font>
      <sz val="18"/>
      <name val="Verdana"/>
      <family val="2"/>
    </font>
    <font>
      <b/>
      <sz val="9"/>
      <name val="Verdana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482">
    <xf numFmtId="0" fontId="0" fillId="0" borderId="0" xfId="0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2" fillId="0" borderId="11" xfId="52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/>
      <protection/>
    </xf>
    <xf numFmtId="0" fontId="3" fillId="0" borderId="0" xfId="52" applyFont="1" applyBorder="1" applyAlignment="1" applyProtection="1">
      <alignment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3" fillId="0" borderId="0" xfId="52" applyFont="1" applyBorder="1" applyProtection="1">
      <alignment/>
      <protection/>
    </xf>
    <xf numFmtId="0" fontId="3" fillId="0" borderId="0" xfId="52" applyFont="1" applyProtection="1">
      <alignment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5" xfId="52" applyFont="1" applyBorder="1" applyAlignment="1" applyProtection="1">
      <alignment horizontal="center" vertical="center" wrapText="1"/>
      <protection/>
    </xf>
    <xf numFmtId="164" fontId="3" fillId="4" borderId="0" xfId="0" applyNumberFormat="1" applyFont="1" applyFill="1" applyAlignment="1" applyProtection="1">
      <alignment/>
      <protection/>
    </xf>
    <xf numFmtId="0" fontId="18" fillId="0" borderId="0" xfId="52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18" fillId="0" borderId="16" xfId="52" applyFont="1" applyBorder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7" xfId="52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7" fillId="24" borderId="13" xfId="0" applyFont="1" applyFill="1" applyBorder="1" applyAlignment="1" applyProtection="1">
      <alignment horizontal="center" vertical="center"/>
      <protection/>
    </xf>
    <xf numFmtId="0" fontId="17" fillId="24" borderId="20" xfId="0" applyFont="1" applyFill="1" applyBorder="1" applyAlignment="1" applyProtection="1">
      <alignment horizontal="center" vertical="center"/>
      <protection/>
    </xf>
    <xf numFmtId="0" fontId="51" fillId="24" borderId="20" xfId="52" applyFont="1" applyFill="1" applyBorder="1" applyAlignment="1" applyProtection="1">
      <alignment horizontal="center" vertical="center" wrapText="1"/>
      <protection/>
    </xf>
    <xf numFmtId="0" fontId="17" fillId="24" borderId="19" xfId="0" applyFont="1" applyFill="1" applyBorder="1" applyAlignment="1" applyProtection="1">
      <alignment horizontal="center" vertical="center"/>
      <protection/>
    </xf>
    <xf numFmtId="0" fontId="2" fillId="11" borderId="15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3" fillId="11" borderId="13" xfId="0" applyFont="1" applyFill="1" applyBorder="1" applyAlignment="1" applyProtection="1">
      <alignment horizontal="center" vertical="center" wrapText="1"/>
      <protection/>
    </xf>
    <xf numFmtId="0" fontId="3" fillId="11" borderId="15" xfId="0" applyFont="1" applyFill="1" applyBorder="1" applyAlignment="1" applyProtection="1">
      <alignment horizontal="center" vertical="center" wrapText="1"/>
      <protection/>
    </xf>
    <xf numFmtId="0" fontId="51" fillId="24" borderId="17" xfId="52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1" fillId="24" borderId="13" xfId="52" applyFont="1" applyFill="1" applyBorder="1" applyAlignment="1" applyProtection="1">
      <alignment horizontal="center" vertical="center" wrapText="1"/>
      <protection/>
    </xf>
    <xf numFmtId="0" fontId="51" fillId="24" borderId="21" xfId="52" applyFont="1" applyFill="1" applyBorder="1" applyAlignment="1" applyProtection="1">
      <alignment horizontal="center" vertical="center" wrapText="1"/>
      <protection/>
    </xf>
    <xf numFmtId="2" fontId="21" fillId="24" borderId="19" xfId="53" applyNumberFormat="1" applyFont="1" applyFill="1" applyBorder="1" applyAlignment="1" applyProtection="1">
      <alignment horizontal="center" vertical="center"/>
      <protection/>
    </xf>
    <xf numFmtId="2" fontId="56" fillId="20" borderId="18" xfId="5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44" fillId="11" borderId="15" xfId="52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0" xfId="0" applyFont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2" fontId="56" fillId="20" borderId="12" xfId="53" applyNumberFormat="1" applyFont="1" applyFill="1" applyBorder="1" applyAlignment="1" applyProtection="1">
      <alignment horizontal="center" vertical="center"/>
      <protection/>
    </xf>
    <xf numFmtId="2" fontId="21" fillId="24" borderId="12" xfId="53" applyNumberFormat="1" applyFont="1" applyFill="1" applyBorder="1" applyAlignment="1" applyProtection="1">
      <alignment horizontal="center" vertical="center"/>
      <protection/>
    </xf>
    <xf numFmtId="2" fontId="57" fillId="24" borderId="12" xfId="53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2" fontId="21" fillId="24" borderId="23" xfId="53" applyNumberFormat="1" applyFont="1" applyFill="1" applyBorder="1" applyAlignment="1" applyProtection="1">
      <alignment horizontal="center" vertical="center"/>
      <protection/>
    </xf>
    <xf numFmtId="2" fontId="57" fillId="24" borderId="23" xfId="53" applyNumberFormat="1" applyFont="1" applyFill="1" applyBorder="1" applyAlignment="1" applyProtection="1">
      <alignment horizontal="center" vertical="center"/>
      <protection/>
    </xf>
    <xf numFmtId="2" fontId="56" fillId="20" borderId="13" xfId="53" applyNumberFormat="1" applyFont="1" applyFill="1" applyBorder="1" applyAlignment="1" applyProtection="1">
      <alignment horizontal="center" vertical="center"/>
      <protection/>
    </xf>
    <xf numFmtId="2" fontId="21" fillId="24" borderId="20" xfId="53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2" fontId="57" fillId="24" borderId="20" xfId="53" applyNumberFormat="1" applyFont="1" applyFill="1" applyBorder="1" applyAlignment="1" applyProtection="1">
      <alignment horizontal="center" vertical="center"/>
      <protection/>
    </xf>
    <xf numFmtId="0" fontId="2" fillId="0" borderId="25" xfId="52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17" fillId="24" borderId="23" xfId="0" applyFont="1" applyFill="1" applyBorder="1" applyAlignment="1" applyProtection="1">
      <alignment horizontal="center" vertical="center"/>
      <protection/>
    </xf>
    <xf numFmtId="0" fontId="19" fillId="24" borderId="23" xfId="0" applyFont="1" applyFill="1" applyBorder="1" applyAlignment="1" applyProtection="1">
      <alignment horizontal="center" vertical="center"/>
      <protection/>
    </xf>
    <xf numFmtId="0" fontId="17" fillId="24" borderId="20" xfId="0" applyFont="1" applyFill="1" applyBorder="1" applyAlignment="1" applyProtection="1">
      <alignment horizontal="center" vertical="center"/>
      <protection/>
    </xf>
    <xf numFmtId="0" fontId="46" fillId="0" borderId="13" xfId="52" applyFont="1" applyFill="1" applyBorder="1" applyAlignment="1" applyProtection="1">
      <alignment vertic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19" fillId="24" borderId="20" xfId="0" applyFont="1" applyFill="1" applyBorder="1" applyAlignment="1" applyProtection="1">
      <alignment horizontal="center" vertical="center"/>
      <protection/>
    </xf>
    <xf numFmtId="0" fontId="46" fillId="0" borderId="25" xfId="52" applyFont="1" applyFill="1" applyBorder="1" applyAlignment="1" applyProtection="1">
      <alignment vertical="center" wrapText="1"/>
      <protection/>
    </xf>
    <xf numFmtId="0" fontId="17" fillId="24" borderId="26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17" fillId="24" borderId="17" xfId="0" applyFont="1" applyFill="1" applyBorder="1" applyAlignment="1" applyProtection="1">
      <alignment horizontal="center" vertical="center" wrapText="1"/>
      <protection/>
    </xf>
    <xf numFmtId="0" fontId="2" fillId="0" borderId="28" xfId="52" applyFont="1" applyBorder="1" applyAlignment="1" applyProtection="1">
      <alignment horizontal="center" vertical="center" wrapText="1"/>
      <protection/>
    </xf>
    <xf numFmtId="0" fontId="2" fillId="11" borderId="29" xfId="52" applyFont="1" applyFill="1" applyBorder="1" applyAlignment="1" applyProtection="1">
      <alignment horizontal="center" vertical="center" wrapText="1"/>
      <protection/>
    </xf>
    <xf numFmtId="0" fontId="44" fillId="11" borderId="29" xfId="52" applyFont="1" applyFill="1" applyBorder="1" applyAlignment="1" applyProtection="1">
      <alignment horizontal="center" vertical="center" wrapText="1"/>
      <protection/>
    </xf>
    <xf numFmtId="0" fontId="51" fillId="24" borderId="26" xfId="52" applyFont="1" applyFill="1" applyBorder="1" applyAlignment="1" applyProtection="1">
      <alignment horizontal="center" vertical="center" wrapText="1"/>
      <protection/>
    </xf>
    <xf numFmtId="0" fontId="62" fillId="0" borderId="19" xfId="52" applyFont="1" applyBorder="1" applyAlignment="1" applyProtection="1">
      <alignment horizontal="center" vertical="center" wrapText="1"/>
      <protection/>
    </xf>
    <xf numFmtId="0" fontId="62" fillId="0" borderId="23" xfId="52" applyFont="1" applyBorder="1" applyAlignment="1" applyProtection="1">
      <alignment horizontal="center" vertical="center" wrapText="1"/>
      <protection/>
    </xf>
    <xf numFmtId="0" fontId="67" fillId="0" borderId="30" xfId="52" applyFont="1" applyFill="1" applyBorder="1" applyAlignment="1" applyProtection="1">
      <alignment vertical="center" wrapText="1"/>
      <protection/>
    </xf>
    <xf numFmtId="0" fontId="14" fillId="20" borderId="19" xfId="52" applyFont="1" applyFill="1" applyBorder="1" applyAlignment="1" applyProtection="1">
      <alignment vertical="center" wrapText="1"/>
      <protection/>
    </xf>
    <xf numFmtId="0" fontId="22" fillId="0" borderId="31" xfId="52" applyFont="1" applyFill="1" applyBorder="1" applyAlignment="1" applyProtection="1">
      <alignment vertical="center" wrapText="1"/>
      <protection/>
    </xf>
    <xf numFmtId="0" fontId="14" fillId="20" borderId="20" xfId="52" applyFont="1" applyFill="1" applyBorder="1" applyAlignment="1" applyProtection="1">
      <alignment vertical="center" wrapText="1"/>
      <protection/>
    </xf>
    <xf numFmtId="0" fontId="3" fillId="22" borderId="12" xfId="0" applyFont="1" applyFill="1" applyBorder="1" applyAlignment="1" applyProtection="1">
      <alignment horizontal="center" vertical="center"/>
      <protection locked="0"/>
    </xf>
    <xf numFmtId="0" fontId="2" fillId="22" borderId="12" xfId="0" applyFont="1" applyFill="1" applyBorder="1" applyAlignment="1" applyProtection="1">
      <alignment horizontal="center" vertical="center"/>
      <protection locked="0"/>
    </xf>
    <xf numFmtId="0" fontId="3" fillId="22" borderId="23" xfId="0" applyFont="1" applyFill="1" applyBorder="1" applyAlignment="1" applyProtection="1">
      <alignment horizontal="center" vertical="center"/>
      <protection locked="0"/>
    </xf>
    <xf numFmtId="0" fontId="3" fillId="22" borderId="32" xfId="0" applyFont="1" applyFill="1" applyBorder="1" applyAlignment="1" applyProtection="1">
      <alignment horizontal="center" vertical="center"/>
      <protection locked="0"/>
    </xf>
    <xf numFmtId="0" fontId="3" fillId="22" borderId="33" xfId="0" applyFont="1" applyFill="1" applyBorder="1" applyAlignment="1" applyProtection="1">
      <alignment horizontal="center" vertical="center"/>
      <protection locked="0"/>
    </xf>
    <xf numFmtId="0" fontId="3" fillId="22" borderId="34" xfId="0" applyFont="1" applyFill="1" applyBorder="1" applyAlignment="1" applyProtection="1">
      <alignment vertical="center"/>
      <protection locked="0"/>
    </xf>
    <xf numFmtId="0" fontId="46" fillId="0" borderId="35" xfId="52" applyFont="1" applyFill="1" applyBorder="1" applyAlignment="1" applyProtection="1">
      <alignment vertical="center" wrapText="1"/>
      <protection/>
    </xf>
    <xf numFmtId="0" fontId="47" fillId="0" borderId="15" xfId="0" applyFont="1" applyFill="1" applyBorder="1" applyAlignment="1" applyProtection="1">
      <alignment vertical="center" wrapText="1"/>
      <protection/>
    </xf>
    <xf numFmtId="0" fontId="46" fillId="0" borderId="15" xfId="52" applyFont="1" applyFill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164" fontId="58" fillId="20" borderId="12" xfId="52" applyNumberFormat="1" applyFont="1" applyFill="1" applyBorder="1" applyAlignment="1" applyProtection="1">
      <alignment horizontal="center" vertical="center" wrapText="1"/>
      <protection/>
    </xf>
    <xf numFmtId="0" fontId="17" fillId="24" borderId="12" xfId="0" applyFont="1" applyFill="1" applyBorder="1" applyAlignment="1" applyProtection="1">
      <alignment horizontal="center" vertical="center"/>
      <protection/>
    </xf>
    <xf numFmtId="164" fontId="58" fillId="2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9" fillId="0" borderId="18" xfId="0" applyFont="1" applyBorder="1" applyAlignment="1" applyProtection="1">
      <alignment horizontal="center" vertical="center" wrapText="1"/>
      <protection/>
    </xf>
    <xf numFmtId="0" fontId="13" fillId="24" borderId="19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center" vertical="center"/>
      <protection/>
    </xf>
    <xf numFmtId="3" fontId="3" fillId="22" borderId="18" xfId="0" applyNumberFormat="1" applyFont="1" applyFill="1" applyBorder="1" applyAlignment="1" applyProtection="1">
      <alignment horizontal="right" vertical="center"/>
      <protection locked="0"/>
    </xf>
    <xf numFmtId="3" fontId="3" fillId="20" borderId="18" xfId="0" applyNumberFormat="1" applyFont="1" applyFill="1" applyBorder="1" applyAlignment="1" applyProtection="1">
      <alignment horizontal="right" vertical="center"/>
      <protection/>
    </xf>
    <xf numFmtId="3" fontId="17" fillId="24" borderId="19" xfId="0" applyNumberFormat="1" applyFont="1" applyFill="1" applyBorder="1" applyAlignment="1" applyProtection="1">
      <alignment horizontal="right" vertical="center"/>
      <protection/>
    </xf>
    <xf numFmtId="3" fontId="3" fillId="22" borderId="12" xfId="0" applyNumberFormat="1" applyFont="1" applyFill="1" applyBorder="1" applyAlignment="1" applyProtection="1">
      <alignment horizontal="right" vertical="center"/>
      <protection locked="0"/>
    </xf>
    <xf numFmtId="3" fontId="3" fillId="20" borderId="12" xfId="0" applyNumberFormat="1" applyFont="1" applyFill="1" applyBorder="1" applyAlignment="1" applyProtection="1">
      <alignment horizontal="right" vertical="center"/>
      <protection/>
    </xf>
    <xf numFmtId="3" fontId="17" fillId="24" borderId="23" xfId="0" applyNumberFormat="1" applyFont="1" applyFill="1" applyBorder="1" applyAlignment="1" applyProtection="1">
      <alignment horizontal="right" vertical="center"/>
      <protection/>
    </xf>
    <xf numFmtId="3" fontId="51" fillId="24" borderId="13" xfId="52" applyNumberFormat="1" applyFont="1" applyFill="1" applyBorder="1" applyAlignment="1" applyProtection="1">
      <alignment horizontal="right" vertical="center" wrapText="1"/>
      <protection/>
    </xf>
    <xf numFmtId="3" fontId="51" fillId="24" borderId="20" xfId="52" applyNumberFormat="1" applyFont="1" applyFill="1" applyBorder="1" applyAlignment="1" applyProtection="1">
      <alignment horizontal="right" vertical="center" wrapText="1"/>
      <protection/>
    </xf>
    <xf numFmtId="3" fontId="3" fillId="22" borderId="38" xfId="0" applyNumberFormat="1" applyFont="1" applyFill="1" applyBorder="1" applyAlignment="1" applyProtection="1">
      <alignment horizontal="right" vertical="center"/>
      <protection locked="0"/>
    </xf>
    <xf numFmtId="3" fontId="18" fillId="20" borderId="18" xfId="0" applyNumberFormat="1" applyFont="1" applyFill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horizontal="right" vertical="center"/>
      <protection/>
    </xf>
    <xf numFmtId="3" fontId="3" fillId="22" borderId="10" xfId="0" applyNumberFormat="1" applyFont="1" applyFill="1" applyBorder="1" applyAlignment="1" applyProtection="1">
      <alignment horizontal="right" vertical="center"/>
      <protection locked="0"/>
    </xf>
    <xf numFmtId="3" fontId="18" fillId="20" borderId="12" xfId="0" applyNumberFormat="1" applyFont="1" applyFill="1" applyBorder="1" applyAlignment="1" applyProtection="1">
      <alignment horizontal="right" vertical="center"/>
      <protection/>
    </xf>
    <xf numFmtId="3" fontId="17" fillId="24" borderId="12" xfId="0" applyNumberFormat="1" applyFont="1" applyFill="1" applyBorder="1" applyAlignment="1" applyProtection="1">
      <alignment horizontal="right" vertical="center"/>
      <protection/>
    </xf>
    <xf numFmtId="3" fontId="20" fillId="20" borderId="25" xfId="0" applyNumberFormat="1" applyFont="1" applyFill="1" applyBorder="1" applyAlignment="1" applyProtection="1">
      <alignment horizontal="right" vertical="center"/>
      <protection/>
    </xf>
    <xf numFmtId="3" fontId="20" fillId="20" borderId="13" xfId="0" applyNumberFormat="1" applyFont="1" applyFill="1" applyBorder="1" applyAlignment="1" applyProtection="1">
      <alignment horizontal="right" vertical="center"/>
      <protection/>
    </xf>
    <xf numFmtId="3" fontId="19" fillId="24" borderId="13" xfId="0" applyNumberFormat="1" applyFont="1" applyFill="1" applyBorder="1" applyAlignment="1" applyProtection="1">
      <alignment horizontal="right" vertical="center"/>
      <protection/>
    </xf>
    <xf numFmtId="3" fontId="20" fillId="20" borderId="10" xfId="0" applyNumberFormat="1" applyFont="1" applyFill="1" applyBorder="1" applyAlignment="1" applyProtection="1">
      <alignment horizontal="right" vertical="center"/>
      <protection/>
    </xf>
    <xf numFmtId="3" fontId="20" fillId="20" borderId="12" xfId="0" applyNumberFormat="1" applyFont="1" applyFill="1" applyBorder="1" applyAlignment="1" applyProtection="1">
      <alignment horizontal="right" vertical="center"/>
      <protection/>
    </xf>
    <xf numFmtId="3" fontId="19" fillId="24" borderId="12" xfId="0" applyNumberFormat="1" applyFont="1" applyFill="1" applyBorder="1" applyAlignment="1" applyProtection="1">
      <alignment horizontal="right" vertical="center"/>
      <protection/>
    </xf>
    <xf numFmtId="3" fontId="3" fillId="22" borderId="25" xfId="0" applyNumberFormat="1" applyFont="1" applyFill="1" applyBorder="1" applyAlignment="1" applyProtection="1">
      <alignment horizontal="right" vertical="center"/>
      <protection locked="0"/>
    </xf>
    <xf numFmtId="3" fontId="3" fillId="22" borderId="13" xfId="0" applyNumberFormat="1" applyFont="1" applyFill="1" applyBorder="1" applyAlignment="1" applyProtection="1">
      <alignment horizontal="right" vertical="center"/>
      <protection locked="0"/>
    </xf>
    <xf numFmtId="3" fontId="18" fillId="20" borderId="13" xfId="0" applyNumberFormat="1" applyFont="1" applyFill="1" applyBorder="1" applyAlignment="1" applyProtection="1">
      <alignment horizontal="right" vertical="center"/>
      <protection/>
    </xf>
    <xf numFmtId="3" fontId="17" fillId="24" borderId="13" xfId="0" applyNumberFormat="1" applyFont="1" applyFill="1" applyBorder="1" applyAlignment="1" applyProtection="1">
      <alignment horizontal="right" vertical="center"/>
      <protection/>
    </xf>
    <xf numFmtId="3" fontId="4" fillId="20" borderId="38" xfId="0" applyNumberFormat="1" applyFont="1" applyFill="1" applyBorder="1" applyAlignment="1" applyProtection="1">
      <alignment horizontal="right" vertical="center"/>
      <protection/>
    </xf>
    <xf numFmtId="3" fontId="4" fillId="20" borderId="18" xfId="0" applyNumberFormat="1" applyFont="1" applyFill="1" applyBorder="1" applyAlignment="1" applyProtection="1">
      <alignment horizontal="right" vertical="center"/>
      <protection/>
    </xf>
    <xf numFmtId="3" fontId="20" fillId="20" borderId="18" xfId="0" applyNumberFormat="1" applyFont="1" applyFill="1" applyBorder="1" applyAlignment="1" applyProtection="1">
      <alignment horizontal="right" vertical="center"/>
      <protection/>
    </xf>
    <xf numFmtId="3" fontId="17" fillId="24" borderId="10" xfId="0" applyNumberFormat="1" applyFont="1" applyFill="1" applyBorder="1" applyAlignment="1" applyProtection="1">
      <alignment horizontal="right" vertical="center"/>
      <protection/>
    </xf>
    <xf numFmtId="0" fontId="1" fillId="0" borderId="39" xfId="52" applyFont="1" applyBorder="1" applyAlignment="1" applyProtection="1">
      <alignment horizontal="center" vertical="center" wrapText="1"/>
      <protection/>
    </xf>
    <xf numFmtId="0" fontId="1" fillId="0" borderId="40" xfId="52" applyFont="1" applyBorder="1" applyAlignment="1" applyProtection="1">
      <alignment horizontal="center" vertical="center" wrapText="1"/>
      <protection/>
    </xf>
    <xf numFmtId="3" fontId="1" fillId="0" borderId="40" xfId="52" applyNumberFormat="1" applyFont="1" applyBorder="1" applyAlignment="1" applyProtection="1">
      <alignment horizontal="right" vertical="center" wrapText="1"/>
      <protection/>
    </xf>
    <xf numFmtId="3" fontId="58" fillId="0" borderId="40" xfId="52" applyNumberFormat="1" applyFont="1" applyBorder="1" applyAlignment="1" applyProtection="1">
      <alignment horizontal="right" vertical="center" wrapText="1"/>
      <protection/>
    </xf>
    <xf numFmtId="0" fontId="58" fillId="0" borderId="40" xfId="52" applyFont="1" applyBorder="1" applyAlignment="1" applyProtection="1">
      <alignment horizontal="center" vertical="center" wrapText="1"/>
      <protection/>
    </xf>
    <xf numFmtId="0" fontId="1" fillId="0" borderId="41" xfId="52" applyFont="1" applyBorder="1" applyAlignment="1" applyProtection="1">
      <alignment horizontal="center" vertical="center" wrapText="1"/>
      <protection/>
    </xf>
    <xf numFmtId="3" fontId="2" fillId="22" borderId="38" xfId="52" applyNumberFormat="1" applyFont="1" applyFill="1" applyBorder="1" applyAlignment="1" applyProtection="1">
      <alignment horizontal="right" vertical="center" wrapText="1"/>
      <protection locked="0"/>
    </xf>
    <xf numFmtId="3" fontId="2" fillId="22" borderId="18" xfId="52" applyNumberFormat="1" applyFont="1" applyFill="1" applyBorder="1" applyAlignment="1" applyProtection="1">
      <alignment horizontal="right" vertical="center" wrapText="1"/>
      <protection locked="0"/>
    </xf>
    <xf numFmtId="3" fontId="17" fillId="24" borderId="19" xfId="0" applyNumberFormat="1" applyFont="1" applyFill="1" applyBorder="1" applyAlignment="1" applyProtection="1">
      <alignment horizontal="right" vertical="center"/>
      <protection/>
    </xf>
    <xf numFmtId="3" fontId="2" fillId="22" borderId="10" xfId="52" applyNumberFormat="1" applyFont="1" applyFill="1" applyBorder="1" applyAlignment="1" applyProtection="1">
      <alignment horizontal="right" vertical="center" wrapText="1"/>
      <protection locked="0"/>
    </xf>
    <xf numFmtId="3" fontId="2" fillId="22" borderId="12" xfId="52" applyNumberFormat="1" applyFont="1" applyFill="1" applyBorder="1" applyAlignment="1" applyProtection="1">
      <alignment horizontal="right" vertical="center" wrapText="1"/>
      <protection locked="0"/>
    </xf>
    <xf numFmtId="3" fontId="17" fillId="24" borderId="23" xfId="0" applyNumberFormat="1" applyFont="1" applyFill="1" applyBorder="1" applyAlignment="1" applyProtection="1">
      <alignment horizontal="right" vertical="center"/>
      <protection/>
    </xf>
    <xf numFmtId="3" fontId="58" fillId="20" borderId="25" xfId="52" applyNumberFormat="1" applyFont="1" applyFill="1" applyBorder="1" applyAlignment="1" applyProtection="1">
      <alignment horizontal="right" vertical="center" wrapText="1"/>
      <protection/>
    </xf>
    <xf numFmtId="3" fontId="58" fillId="20" borderId="13" xfId="52" applyNumberFormat="1" applyFont="1" applyFill="1" applyBorder="1" applyAlignment="1" applyProtection="1">
      <alignment horizontal="right" vertical="center" wrapText="1"/>
      <protection/>
    </xf>
    <xf numFmtId="3" fontId="19" fillId="24" borderId="20" xfId="0" applyNumberFormat="1" applyFont="1" applyFill="1" applyBorder="1" applyAlignment="1" applyProtection="1">
      <alignment horizontal="right" vertical="center"/>
      <protection/>
    </xf>
    <xf numFmtId="3" fontId="58" fillId="20" borderId="10" xfId="52" applyNumberFormat="1" applyFont="1" applyFill="1" applyBorder="1" applyAlignment="1" applyProtection="1">
      <alignment horizontal="right" vertical="center" wrapText="1"/>
      <protection/>
    </xf>
    <xf numFmtId="3" fontId="58" fillId="20" borderId="12" xfId="52" applyNumberFormat="1" applyFont="1" applyFill="1" applyBorder="1" applyAlignment="1" applyProtection="1">
      <alignment horizontal="right" vertical="center" wrapText="1"/>
      <protection/>
    </xf>
    <xf numFmtId="3" fontId="19" fillId="24" borderId="23" xfId="0" applyNumberFormat="1" applyFont="1" applyFill="1" applyBorder="1" applyAlignment="1" applyProtection="1">
      <alignment horizontal="right" vertical="center"/>
      <protection/>
    </xf>
    <xf numFmtId="3" fontId="2" fillId="22" borderId="25" xfId="52" applyNumberFormat="1" applyFont="1" applyFill="1" applyBorder="1" applyAlignment="1" applyProtection="1">
      <alignment horizontal="right" vertical="center" wrapText="1"/>
      <protection locked="0"/>
    </xf>
    <xf numFmtId="3" fontId="2" fillId="22" borderId="13" xfId="52" applyNumberFormat="1" applyFont="1" applyFill="1" applyBorder="1" applyAlignment="1" applyProtection="1">
      <alignment horizontal="right" vertical="center" wrapText="1"/>
      <protection locked="0"/>
    </xf>
    <xf numFmtId="3" fontId="17" fillId="24" borderId="20" xfId="0" applyNumberFormat="1" applyFont="1" applyFill="1" applyBorder="1" applyAlignment="1" applyProtection="1">
      <alignment horizontal="right" vertical="center"/>
      <protection/>
    </xf>
    <xf numFmtId="3" fontId="51" fillId="24" borderId="42" xfId="52" applyNumberFormat="1" applyFont="1" applyFill="1" applyBorder="1" applyAlignment="1" applyProtection="1">
      <alignment horizontal="right" vertical="center" wrapText="1"/>
      <protection/>
    </xf>
    <xf numFmtId="3" fontId="51" fillId="24" borderId="21" xfId="52" applyNumberFormat="1" applyFont="1" applyFill="1" applyBorder="1" applyAlignment="1" applyProtection="1">
      <alignment horizontal="right" vertical="center" wrapText="1"/>
      <protection/>
    </xf>
    <xf numFmtId="3" fontId="51" fillId="24" borderId="27" xfId="52" applyNumberFormat="1" applyFont="1" applyFill="1" applyBorder="1" applyAlignment="1" applyProtection="1">
      <alignment horizontal="right" vertical="center" wrapText="1"/>
      <protection/>
    </xf>
    <xf numFmtId="3" fontId="49" fillId="24" borderId="19" xfId="52" applyNumberFormat="1" applyFont="1" applyFill="1" applyBorder="1" applyAlignment="1" applyProtection="1">
      <alignment horizontal="right" vertical="center" wrapText="1"/>
      <protection/>
    </xf>
    <xf numFmtId="3" fontId="49" fillId="24" borderId="23" xfId="52" applyNumberFormat="1" applyFont="1" applyFill="1" applyBorder="1" applyAlignment="1" applyProtection="1">
      <alignment horizontal="right" vertical="center" wrapText="1"/>
      <protection/>
    </xf>
    <xf numFmtId="3" fontId="49" fillId="24" borderId="20" xfId="52" applyNumberFormat="1" applyFont="1" applyFill="1" applyBorder="1" applyAlignment="1" applyProtection="1">
      <alignment horizontal="right" vertical="center" wrapText="1"/>
      <protection/>
    </xf>
    <xf numFmtId="3" fontId="49" fillId="24" borderId="27" xfId="52" applyNumberFormat="1" applyFont="1" applyFill="1" applyBorder="1" applyAlignment="1" applyProtection="1">
      <alignment horizontal="right" vertical="center" wrapText="1"/>
      <protection/>
    </xf>
    <xf numFmtId="3" fontId="2" fillId="22" borderId="20" xfId="52" applyNumberFormat="1" applyFont="1" applyFill="1" applyBorder="1" applyAlignment="1" applyProtection="1">
      <alignment horizontal="center" vertical="center" wrapText="1"/>
      <protection locked="0"/>
    </xf>
    <xf numFmtId="3" fontId="60" fillId="24" borderId="23" xfId="52" applyNumberFormat="1" applyFont="1" applyFill="1" applyBorder="1" applyAlignment="1" applyProtection="1">
      <alignment horizontal="right" vertical="center" wrapText="1"/>
      <protection/>
    </xf>
    <xf numFmtId="3" fontId="61" fillId="24" borderId="17" xfId="52" applyNumberFormat="1" applyFont="1" applyFill="1" applyBorder="1" applyAlignment="1" applyProtection="1">
      <alignment horizontal="right" vertical="center" wrapText="1"/>
      <protection/>
    </xf>
    <xf numFmtId="0" fontId="61" fillId="24" borderId="17" xfId="52" applyFont="1" applyFill="1" applyBorder="1" applyAlignment="1" applyProtection="1">
      <alignment horizontal="center" vertical="center" wrapText="1"/>
      <protection/>
    </xf>
    <xf numFmtId="3" fontId="51" fillId="24" borderId="43" xfId="52" applyNumberFormat="1" applyFont="1" applyFill="1" applyBorder="1" applyAlignment="1" applyProtection="1">
      <alignment horizontal="right" vertical="center" wrapText="1"/>
      <protection/>
    </xf>
    <xf numFmtId="3" fontId="49" fillId="24" borderId="44" xfId="52" applyNumberFormat="1" applyFont="1" applyFill="1" applyBorder="1" applyAlignment="1" applyProtection="1">
      <alignment horizontal="right" vertical="center" wrapText="1"/>
      <protection/>
    </xf>
    <xf numFmtId="3" fontId="51" fillId="24" borderId="44" xfId="52" applyNumberFormat="1" applyFont="1" applyFill="1" applyBorder="1" applyAlignment="1" applyProtection="1">
      <alignment horizontal="right" vertical="center" wrapText="1"/>
      <protection/>
    </xf>
    <xf numFmtId="3" fontId="1" fillId="22" borderId="45" xfId="52" applyNumberFormat="1" applyFont="1" applyFill="1" applyBorder="1" applyAlignment="1" applyProtection="1">
      <alignment horizontal="right" vertical="center" wrapText="1"/>
      <protection locked="0"/>
    </xf>
    <xf numFmtId="3" fontId="1" fillId="22" borderId="46" xfId="52" applyNumberFormat="1" applyFont="1" applyFill="1" applyBorder="1" applyAlignment="1" applyProtection="1">
      <alignment horizontal="right" vertical="center" wrapText="1"/>
      <protection locked="0"/>
    </xf>
    <xf numFmtId="3" fontId="58" fillId="20" borderId="46" xfId="52" applyNumberFormat="1" applyFont="1" applyFill="1" applyBorder="1" applyAlignment="1" applyProtection="1">
      <alignment horizontal="right" vertical="center" wrapText="1"/>
      <protection/>
    </xf>
    <xf numFmtId="3" fontId="51" fillId="24" borderId="47" xfId="52" applyNumberFormat="1" applyFont="1" applyFill="1" applyBorder="1" applyAlignment="1" applyProtection="1">
      <alignment horizontal="right" vertical="center" wrapText="1"/>
      <protection/>
    </xf>
    <xf numFmtId="3" fontId="1" fillId="22" borderId="24" xfId="52" applyNumberFormat="1" applyFont="1" applyFill="1" applyBorder="1" applyAlignment="1" applyProtection="1">
      <alignment horizontal="right" vertical="center" wrapText="1"/>
      <protection locked="0"/>
    </xf>
    <xf numFmtId="3" fontId="58" fillId="20" borderId="18" xfId="52" applyNumberFormat="1" applyFont="1" applyFill="1" applyBorder="1" applyAlignment="1" applyProtection="1">
      <alignment horizontal="right" vertical="center" wrapText="1"/>
      <protection/>
    </xf>
    <xf numFmtId="3" fontId="51" fillId="24" borderId="19" xfId="52" applyNumberFormat="1" applyFont="1" applyFill="1" applyBorder="1" applyAlignment="1" applyProtection="1">
      <alignment horizontal="right" vertical="center" wrapText="1"/>
      <protection/>
    </xf>
    <xf numFmtId="3" fontId="1" fillId="22" borderId="22" xfId="52" applyNumberFormat="1" applyFont="1" applyFill="1" applyBorder="1" applyAlignment="1" applyProtection="1">
      <alignment horizontal="right" vertical="center" wrapText="1"/>
      <protection locked="0"/>
    </xf>
    <xf numFmtId="3" fontId="51" fillId="24" borderId="23" xfId="52" applyNumberFormat="1" applyFont="1" applyFill="1" applyBorder="1" applyAlignment="1" applyProtection="1">
      <alignment horizontal="right" vertical="center" wrapText="1"/>
      <protection/>
    </xf>
    <xf numFmtId="3" fontId="58" fillId="20" borderId="48" xfId="52" applyNumberFormat="1" applyFont="1" applyFill="1" applyBorder="1" applyAlignment="1" applyProtection="1">
      <alignment horizontal="right" vertical="center" wrapText="1"/>
      <protection/>
    </xf>
    <xf numFmtId="3" fontId="20" fillId="20" borderId="13" xfId="0" applyNumberFormat="1" applyFont="1" applyFill="1" applyBorder="1" applyAlignment="1" applyProtection="1">
      <alignment horizontal="right" vertical="center"/>
      <protection/>
    </xf>
    <xf numFmtId="3" fontId="61" fillId="24" borderId="20" xfId="52" applyNumberFormat="1" applyFont="1" applyFill="1" applyBorder="1" applyAlignment="1" applyProtection="1">
      <alignment horizontal="right" vertical="center" wrapText="1"/>
      <protection/>
    </xf>
    <xf numFmtId="3" fontId="3" fillId="20" borderId="24" xfId="0" applyNumberFormat="1" applyFont="1" applyFill="1" applyBorder="1" applyAlignment="1" applyProtection="1">
      <alignment horizontal="right" vertical="center"/>
      <protection/>
    </xf>
    <xf numFmtId="3" fontId="3" fillId="20" borderId="22" xfId="0" applyNumberFormat="1" applyFont="1" applyFill="1" applyBorder="1" applyAlignment="1" applyProtection="1">
      <alignment horizontal="right" vertical="center"/>
      <protection/>
    </xf>
    <xf numFmtId="3" fontId="20" fillId="20" borderId="48" xfId="0" applyNumberFormat="1" applyFont="1" applyFill="1" applyBorder="1" applyAlignment="1" applyProtection="1">
      <alignment horizontal="right" vertical="center"/>
      <protection/>
    </xf>
    <xf numFmtId="3" fontId="51" fillId="24" borderId="49" xfId="52" applyNumberFormat="1" applyFont="1" applyFill="1" applyBorder="1" applyAlignment="1" applyProtection="1">
      <alignment horizontal="right" vertical="center" wrapText="1"/>
      <protection/>
    </xf>
    <xf numFmtId="3" fontId="61" fillId="24" borderId="43" xfId="52" applyNumberFormat="1" applyFont="1" applyFill="1" applyBorder="1" applyAlignment="1" applyProtection="1">
      <alignment horizontal="right" vertical="center" wrapText="1"/>
      <protection/>
    </xf>
    <xf numFmtId="3" fontId="2" fillId="20" borderId="45" xfId="52" applyNumberFormat="1" applyFont="1" applyFill="1" applyBorder="1" applyAlignment="1" applyProtection="1">
      <alignment horizontal="right" vertical="center" wrapText="1"/>
      <protection/>
    </xf>
    <xf numFmtId="3" fontId="2" fillId="20" borderId="46" xfId="52" applyNumberFormat="1" applyFont="1" applyFill="1" applyBorder="1" applyAlignment="1" applyProtection="1">
      <alignment horizontal="right" vertical="center" wrapText="1"/>
      <protection/>
    </xf>
    <xf numFmtId="3" fontId="2" fillId="20" borderId="47" xfId="52" applyNumberFormat="1" applyFont="1" applyFill="1" applyBorder="1" applyAlignment="1" applyProtection="1">
      <alignment horizontal="right" vertical="center" wrapText="1"/>
      <protection/>
    </xf>
    <xf numFmtId="3" fontId="13" fillId="24" borderId="20" xfId="0" applyNumberFormat="1" applyFont="1" applyFill="1" applyBorder="1" applyAlignment="1" applyProtection="1">
      <alignment horizontal="right" vertical="center"/>
      <protection/>
    </xf>
    <xf numFmtId="3" fontId="13" fillId="24" borderId="19" xfId="0" applyNumberFormat="1" applyFont="1" applyFill="1" applyBorder="1" applyAlignment="1" applyProtection="1">
      <alignment horizontal="right" vertical="center" wrapText="1"/>
      <protection/>
    </xf>
    <xf numFmtId="3" fontId="49" fillId="24" borderId="49" xfId="52" applyNumberFormat="1" applyFont="1" applyFill="1" applyBorder="1" applyAlignment="1" applyProtection="1">
      <alignment horizontal="right" vertical="center" wrapText="1"/>
      <protection/>
    </xf>
    <xf numFmtId="3" fontId="49" fillId="24" borderId="43" xfId="52" applyNumberFormat="1" applyFont="1" applyFill="1" applyBorder="1" applyAlignment="1" applyProtection="1">
      <alignment horizontal="right" vertical="center" wrapText="1"/>
      <protection/>
    </xf>
    <xf numFmtId="2" fontId="5" fillId="11" borderId="18" xfId="53" applyNumberFormat="1" applyFont="1" applyFill="1" applyBorder="1" applyAlignment="1" applyProtection="1">
      <alignment horizontal="center" vertical="center"/>
      <protection/>
    </xf>
    <xf numFmtId="2" fontId="5" fillId="11" borderId="12" xfId="53" applyNumberFormat="1" applyFont="1" applyFill="1" applyBorder="1" applyAlignment="1" applyProtection="1">
      <alignment horizontal="center" vertical="center"/>
      <protection/>
    </xf>
    <xf numFmtId="2" fontId="5" fillId="11" borderId="13" xfId="53" applyNumberFormat="1" applyFont="1" applyFill="1" applyBorder="1" applyAlignment="1" applyProtection="1">
      <alignment horizontal="center" vertical="center"/>
      <protection/>
    </xf>
    <xf numFmtId="164" fontId="3" fillId="11" borderId="18" xfId="0" applyNumberFormat="1" applyFont="1" applyFill="1" applyBorder="1" applyAlignment="1" applyProtection="1">
      <alignment horizontal="center" vertical="center"/>
      <protection/>
    </xf>
    <xf numFmtId="164" fontId="3" fillId="11" borderId="12" xfId="0" applyNumberFormat="1" applyFont="1" applyFill="1" applyBorder="1" applyAlignment="1" applyProtection="1">
      <alignment horizontal="center" vertical="center"/>
      <protection/>
    </xf>
    <xf numFmtId="164" fontId="3" fillId="11" borderId="13" xfId="0" applyNumberFormat="1" applyFont="1" applyFill="1" applyBorder="1" applyAlignment="1" applyProtection="1">
      <alignment horizontal="center" vertical="center"/>
      <protection/>
    </xf>
    <xf numFmtId="2" fontId="3" fillId="11" borderId="50" xfId="0" applyNumberFormat="1" applyFont="1" applyFill="1" applyBorder="1" applyAlignment="1" applyProtection="1">
      <alignment horizontal="center" vertical="center"/>
      <protection/>
    </xf>
    <xf numFmtId="2" fontId="3" fillId="11" borderId="48" xfId="0" applyNumberFormat="1" applyFont="1" applyFill="1" applyBorder="1" applyAlignment="1" applyProtection="1">
      <alignment horizontal="center" vertical="center"/>
      <protection/>
    </xf>
    <xf numFmtId="2" fontId="3" fillId="11" borderId="13" xfId="0" applyNumberFormat="1" applyFont="1" applyFill="1" applyBorder="1" applyAlignment="1" applyProtection="1">
      <alignment horizontal="center" vertical="center"/>
      <protection/>
    </xf>
    <xf numFmtId="2" fontId="56" fillId="23" borderId="12" xfId="53" applyNumberFormat="1" applyFont="1" applyFill="1" applyBorder="1" applyAlignment="1" applyProtection="1">
      <alignment horizontal="center" vertical="center"/>
      <protection/>
    </xf>
    <xf numFmtId="2" fontId="56" fillId="23" borderId="13" xfId="53" applyNumberFormat="1" applyFont="1" applyFill="1" applyBorder="1" applyAlignment="1" applyProtection="1">
      <alignment horizontal="center" vertical="center"/>
      <protection/>
    </xf>
    <xf numFmtId="2" fontId="5" fillId="23" borderId="18" xfId="53" applyNumberFormat="1" applyFont="1" applyFill="1" applyBorder="1" applyAlignment="1" applyProtection="1">
      <alignment horizontal="center" vertical="center"/>
      <protection/>
    </xf>
    <xf numFmtId="0" fontId="11" fillId="20" borderId="12" xfId="0" applyFont="1" applyFill="1" applyBorder="1" applyAlignment="1" applyProtection="1">
      <alignment vertical="center" wrapText="1"/>
      <protection/>
    </xf>
    <xf numFmtId="0" fontId="11" fillId="24" borderId="12" xfId="0" applyFont="1" applyFill="1" applyBorder="1" applyAlignment="1" applyProtection="1">
      <alignment vertical="center" wrapText="1"/>
      <protection/>
    </xf>
    <xf numFmtId="0" fontId="12" fillId="7" borderId="12" xfId="0" applyFont="1" applyFill="1" applyBorder="1" applyAlignment="1" applyProtection="1">
      <alignment vertical="center" wrapText="1"/>
      <protection/>
    </xf>
    <xf numFmtId="0" fontId="65" fillId="25" borderId="0" xfId="0" applyFont="1" applyFill="1" applyBorder="1" applyAlignment="1" applyProtection="1">
      <alignment horizontal="center" vertical="center"/>
      <protection/>
    </xf>
    <xf numFmtId="0" fontId="3" fillId="25" borderId="0" xfId="0" applyFont="1" applyFill="1" applyBorder="1" applyAlignment="1" applyProtection="1">
      <alignment horizontal="center" vertical="center"/>
      <protection/>
    </xf>
    <xf numFmtId="0" fontId="3" fillId="25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/>
      <protection/>
    </xf>
    <xf numFmtId="2" fontId="51" fillId="24" borderId="47" xfId="52" applyNumberFormat="1" applyFont="1" applyFill="1" applyBorder="1" applyAlignment="1" applyProtection="1">
      <alignment horizontal="center" vertical="center" wrapText="1"/>
      <protection/>
    </xf>
    <xf numFmtId="2" fontId="58" fillId="20" borderId="46" xfId="52" applyNumberFormat="1" applyFont="1" applyFill="1" applyBorder="1" applyAlignment="1" applyProtection="1">
      <alignment horizontal="center" vertical="center" wrapText="1"/>
      <protection/>
    </xf>
    <xf numFmtId="1" fontId="13" fillId="24" borderId="20" xfId="0" applyNumberFormat="1" applyFont="1" applyFill="1" applyBorder="1" applyAlignment="1" applyProtection="1">
      <alignment horizontal="center" vertical="center"/>
      <protection/>
    </xf>
    <xf numFmtId="1" fontId="51" fillId="24" borderId="20" xfId="52" applyNumberFormat="1" applyFont="1" applyFill="1" applyBorder="1" applyAlignment="1" applyProtection="1">
      <alignment horizontal="center" vertical="center" wrapText="1"/>
      <protection/>
    </xf>
    <xf numFmtId="1" fontId="51" fillId="24" borderId="21" xfId="52" applyNumberFormat="1" applyFont="1" applyFill="1" applyBorder="1" applyAlignment="1" applyProtection="1">
      <alignment horizontal="center" vertical="center" wrapText="1"/>
      <protection/>
    </xf>
    <xf numFmtId="3" fontId="17" fillId="24" borderId="13" xfId="0" applyNumberFormat="1" applyFont="1" applyFill="1" applyBorder="1" applyAlignment="1" applyProtection="1">
      <alignment horizontal="right" vertical="center"/>
      <protection/>
    </xf>
    <xf numFmtId="0" fontId="55" fillId="26" borderId="0" xfId="52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55" fillId="26" borderId="51" xfId="52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2" fillId="25" borderId="37" xfId="0" applyFont="1" applyFill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 wrapText="1"/>
      <protection/>
    </xf>
    <xf numFmtId="0" fontId="14" fillId="20" borderId="13" xfId="52" applyFont="1" applyFill="1" applyBorder="1" applyAlignment="1" applyProtection="1">
      <alignment horizontal="left" vertical="center" wrapText="1"/>
      <protection/>
    </xf>
    <xf numFmtId="0" fontId="1" fillId="0" borderId="37" xfId="52" applyFont="1" applyFill="1" applyBorder="1" applyAlignment="1" applyProtection="1">
      <alignment horizontal="center" vertical="center" wrapText="1"/>
      <protection locked="0"/>
    </xf>
    <xf numFmtId="0" fontId="1" fillId="0" borderId="11" xfId="52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52" xfId="52" applyFont="1" applyBorder="1" applyAlignment="1" applyProtection="1">
      <alignment horizontal="center" vertical="center" wrapText="1"/>
      <protection/>
    </xf>
    <xf numFmtId="0" fontId="4" fillId="0" borderId="35" xfId="52" applyFont="1" applyBorder="1" applyAlignment="1" applyProtection="1">
      <alignment horizontal="center" vertical="center" wrapText="1"/>
      <protection/>
    </xf>
    <xf numFmtId="0" fontId="4" fillId="0" borderId="0" xfId="52" applyFont="1" applyBorder="1" applyAlignment="1" applyProtection="1">
      <alignment horizontal="center" vertical="center" wrapText="1"/>
      <protection/>
    </xf>
    <xf numFmtId="0" fontId="4" fillId="0" borderId="53" xfId="52" applyFont="1" applyBorder="1" applyAlignment="1" applyProtection="1">
      <alignment horizontal="center" vertical="center" wrapText="1"/>
      <protection/>
    </xf>
    <xf numFmtId="0" fontId="4" fillId="0" borderId="54" xfId="52" applyFont="1" applyBorder="1" applyAlignment="1" applyProtection="1">
      <alignment horizontal="center" vertical="center" wrapText="1"/>
      <protection/>
    </xf>
    <xf numFmtId="0" fontId="4" fillId="0" borderId="42" xfId="52" applyFont="1" applyBorder="1" applyAlignment="1" applyProtection="1">
      <alignment horizontal="center" vertical="center" wrapText="1"/>
      <protection/>
    </xf>
    <xf numFmtId="0" fontId="8" fillId="27" borderId="37" xfId="52" applyFont="1" applyFill="1" applyBorder="1" applyAlignment="1" applyProtection="1">
      <alignment horizontal="center" vertical="center"/>
      <protection/>
    </xf>
    <xf numFmtId="0" fontId="8" fillId="27" borderId="11" xfId="52" applyFont="1" applyFill="1" applyBorder="1" applyAlignment="1" applyProtection="1">
      <alignment horizontal="center" vertical="center"/>
      <protection/>
    </xf>
    <xf numFmtId="0" fontId="8" fillId="27" borderId="10" xfId="52" applyFont="1" applyFill="1" applyBorder="1" applyAlignment="1" applyProtection="1">
      <alignment horizontal="center" vertical="center"/>
      <protection/>
    </xf>
    <xf numFmtId="0" fontId="8" fillId="28" borderId="37" xfId="52" applyFont="1" applyFill="1" applyBorder="1" applyAlignment="1" applyProtection="1">
      <alignment horizontal="center" vertical="center"/>
      <protection/>
    </xf>
    <xf numFmtId="0" fontId="8" fillId="28" borderId="11" xfId="52" applyFont="1" applyFill="1" applyBorder="1" applyAlignment="1" applyProtection="1">
      <alignment horizontal="center" vertical="center"/>
      <protection/>
    </xf>
    <xf numFmtId="0" fontId="8" fillId="28" borderId="10" xfId="52" applyFont="1" applyFill="1" applyBorder="1" applyAlignment="1" applyProtection="1">
      <alignment horizontal="center" vertical="center"/>
      <protection/>
    </xf>
    <xf numFmtId="0" fontId="9" fillId="0" borderId="55" xfId="52" applyFont="1" applyFill="1" applyBorder="1" applyAlignment="1" applyProtection="1">
      <alignment horizontal="center" vertical="center" wrapText="1"/>
      <protection/>
    </xf>
    <xf numFmtId="0" fontId="4" fillId="22" borderId="37" xfId="52" applyFont="1" applyFill="1" applyBorder="1" applyAlignment="1" applyProtection="1">
      <alignment horizontal="center" vertical="center"/>
      <protection/>
    </xf>
    <xf numFmtId="0" fontId="4" fillId="22" borderId="11" xfId="52" applyFont="1" applyFill="1" applyBorder="1" applyAlignment="1" applyProtection="1">
      <alignment horizontal="center" vertical="center"/>
      <protection/>
    </xf>
    <xf numFmtId="0" fontId="4" fillId="22" borderId="10" xfId="52" applyFont="1" applyFill="1" applyBorder="1" applyAlignment="1" applyProtection="1">
      <alignment horizontal="center" vertical="center"/>
      <protection/>
    </xf>
    <xf numFmtId="0" fontId="4" fillId="25" borderId="37" xfId="52" applyFont="1" applyFill="1" applyBorder="1" applyAlignment="1" applyProtection="1">
      <alignment horizontal="center" vertical="center"/>
      <protection/>
    </xf>
    <xf numFmtId="0" fontId="4" fillId="25" borderId="11" xfId="52" applyFont="1" applyFill="1" applyBorder="1" applyAlignment="1" applyProtection="1">
      <alignment horizontal="center" vertical="center"/>
      <protection/>
    </xf>
    <xf numFmtId="0" fontId="4" fillId="25" borderId="10" xfId="52" applyFont="1" applyFill="1" applyBorder="1" applyAlignment="1" applyProtection="1">
      <alignment horizontal="center" vertical="center"/>
      <protection/>
    </xf>
    <xf numFmtId="0" fontId="42" fillId="4" borderId="18" xfId="52" applyFont="1" applyFill="1" applyBorder="1" applyAlignment="1" applyProtection="1">
      <alignment horizontal="left" vertical="center" wrapText="1"/>
      <protection locked="0"/>
    </xf>
    <xf numFmtId="0" fontId="16" fillId="29" borderId="30" xfId="0" applyFont="1" applyFill="1" applyBorder="1" applyAlignment="1" applyProtection="1">
      <alignment horizontal="center" vertical="center" wrapText="1"/>
      <protection/>
    </xf>
    <xf numFmtId="0" fontId="16" fillId="29" borderId="56" xfId="0" applyFont="1" applyFill="1" applyBorder="1" applyAlignment="1" applyProtection="1">
      <alignment horizontal="center" vertical="center" wrapText="1"/>
      <protection/>
    </xf>
    <xf numFmtId="0" fontId="16" fillId="29" borderId="57" xfId="0" applyFont="1" applyFill="1" applyBorder="1" applyAlignment="1" applyProtection="1">
      <alignment horizontal="center" vertical="center" wrapText="1"/>
      <protection/>
    </xf>
    <xf numFmtId="0" fontId="17" fillId="29" borderId="24" xfId="0" applyFont="1" applyFill="1" applyBorder="1" applyAlignment="1" applyProtection="1">
      <alignment horizontal="center" vertical="center" wrapText="1"/>
      <protection/>
    </xf>
    <xf numFmtId="0" fontId="17" fillId="29" borderId="22" xfId="0" applyFont="1" applyFill="1" applyBorder="1" applyAlignment="1" applyProtection="1">
      <alignment horizontal="center" vertical="center" wrapText="1"/>
      <protection/>
    </xf>
    <xf numFmtId="0" fontId="17" fillId="29" borderId="48" xfId="0" applyFont="1" applyFill="1" applyBorder="1" applyAlignment="1" applyProtection="1">
      <alignment horizontal="center" vertical="center" wrapText="1"/>
      <protection/>
    </xf>
    <xf numFmtId="0" fontId="1" fillId="30" borderId="39" xfId="52" applyFont="1" applyFill="1" applyBorder="1" applyAlignment="1" applyProtection="1">
      <alignment horizontal="center" vertical="center" wrapText="1"/>
      <protection/>
    </xf>
    <xf numFmtId="0" fontId="3" fillId="15" borderId="40" xfId="0" applyFont="1" applyFill="1" applyBorder="1" applyAlignment="1" applyProtection="1">
      <alignment horizontal="center" vertical="center" wrapText="1"/>
      <protection/>
    </xf>
    <xf numFmtId="0" fontId="3" fillId="15" borderId="41" xfId="0" applyFont="1" applyFill="1" applyBorder="1" applyAlignment="1" applyProtection="1">
      <alignment horizontal="center" vertical="center" wrapText="1"/>
      <protection/>
    </xf>
    <xf numFmtId="0" fontId="15" fillId="20" borderId="51" xfId="0" applyFont="1" applyFill="1" applyBorder="1" applyAlignment="1" applyProtection="1">
      <alignment horizontal="center" vertical="center"/>
      <protection/>
    </xf>
    <xf numFmtId="0" fontId="15" fillId="20" borderId="0" xfId="0" applyFont="1" applyFill="1" applyBorder="1" applyAlignment="1" applyProtection="1">
      <alignment horizontal="center" vertical="center"/>
      <protection/>
    </xf>
    <xf numFmtId="0" fontId="3" fillId="0" borderId="24" xfId="52" applyFont="1" applyBorder="1" applyAlignment="1" applyProtection="1">
      <alignment horizontal="center" vertical="center"/>
      <protection/>
    </xf>
    <xf numFmtId="0" fontId="3" fillId="0" borderId="19" xfId="52" applyFont="1" applyBorder="1" applyAlignment="1" applyProtection="1">
      <alignment horizontal="center" vertical="center"/>
      <protection/>
    </xf>
    <xf numFmtId="0" fontId="3" fillId="0" borderId="48" xfId="52" applyFont="1" applyBorder="1" applyAlignment="1" applyProtection="1">
      <alignment horizontal="center" vertical="center"/>
      <protection/>
    </xf>
    <xf numFmtId="0" fontId="3" fillId="0" borderId="20" xfId="52" applyFont="1" applyBorder="1" applyAlignment="1" applyProtection="1">
      <alignment horizontal="center" vertical="center"/>
      <protection/>
    </xf>
    <xf numFmtId="0" fontId="16" fillId="29" borderId="38" xfId="0" applyFont="1" applyFill="1" applyBorder="1" applyAlignment="1" applyProtection="1">
      <alignment horizontal="center" vertical="center" wrapText="1"/>
      <protection/>
    </xf>
    <xf numFmtId="0" fontId="16" fillId="29" borderId="18" xfId="0" applyFont="1" applyFill="1" applyBorder="1" applyAlignment="1" applyProtection="1">
      <alignment horizontal="center" vertical="center" wrapText="1"/>
      <protection/>
    </xf>
    <xf numFmtId="0" fontId="16" fillId="29" borderId="1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20" fillId="20" borderId="48" xfId="0" applyFont="1" applyFill="1" applyBorder="1" applyAlignment="1" applyProtection="1">
      <alignment horizontal="right" vertical="center"/>
      <protection/>
    </xf>
    <xf numFmtId="0" fontId="20" fillId="20" borderId="20" xfId="0" applyFont="1" applyFill="1" applyBorder="1" applyAlignment="1" applyProtection="1">
      <alignment horizontal="right" vertical="center"/>
      <protection/>
    </xf>
    <xf numFmtId="0" fontId="3" fillId="0" borderId="30" xfId="52" applyFont="1" applyBorder="1" applyAlignment="1" applyProtection="1">
      <alignment horizontal="left" vertical="center"/>
      <protection/>
    </xf>
    <xf numFmtId="0" fontId="3" fillId="0" borderId="57" xfId="52" applyFont="1" applyBorder="1" applyAlignment="1" applyProtection="1">
      <alignment horizontal="left" vertical="center"/>
      <protection/>
    </xf>
    <xf numFmtId="0" fontId="3" fillId="0" borderId="58" xfId="52" applyFont="1" applyBorder="1" applyAlignment="1" applyProtection="1">
      <alignment horizontal="left" vertical="center"/>
      <protection/>
    </xf>
    <xf numFmtId="0" fontId="3" fillId="0" borderId="59" xfId="52" applyFont="1" applyBorder="1" applyAlignment="1" applyProtection="1">
      <alignment horizontal="left" vertical="center"/>
      <protection/>
    </xf>
    <xf numFmtId="0" fontId="20" fillId="20" borderId="22" xfId="0" applyFont="1" applyFill="1" applyBorder="1" applyAlignment="1" applyProtection="1">
      <alignment horizontal="right" vertical="center"/>
      <protection/>
    </xf>
    <xf numFmtId="0" fontId="20" fillId="20" borderId="23" xfId="0" applyFont="1" applyFill="1" applyBorder="1" applyAlignment="1" applyProtection="1">
      <alignment horizontal="right" vertical="center"/>
      <protection/>
    </xf>
    <xf numFmtId="0" fontId="45" fillId="31" borderId="48" xfId="52" applyFont="1" applyFill="1" applyBorder="1" applyAlignment="1" applyProtection="1">
      <alignment horizontal="left" vertical="center" wrapText="1"/>
      <protection/>
    </xf>
    <xf numFmtId="0" fontId="45" fillId="31" borderId="20" xfId="52" applyFont="1" applyFill="1" applyBorder="1" applyAlignment="1" applyProtection="1">
      <alignment horizontal="left" vertical="center" wrapText="1"/>
      <protection/>
    </xf>
    <xf numFmtId="8" fontId="3" fillId="0" borderId="58" xfId="52" applyNumberFormat="1" applyFont="1" applyBorder="1" applyAlignment="1" applyProtection="1">
      <alignment horizontal="left" vertical="center"/>
      <protection/>
    </xf>
    <xf numFmtId="8" fontId="3" fillId="0" borderId="59" xfId="52" applyNumberFormat="1" applyFont="1" applyBorder="1" applyAlignment="1" applyProtection="1">
      <alignment horizontal="left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19" xfId="0" applyFont="1" applyFill="1" applyBorder="1" applyAlignment="1" applyProtection="1">
      <alignment horizontal="center" vertical="center"/>
      <protection/>
    </xf>
    <xf numFmtId="0" fontId="17" fillId="24" borderId="22" xfId="0" applyFont="1" applyFill="1" applyBorder="1" applyAlignment="1" applyProtection="1">
      <alignment horizontal="center" vertical="center"/>
      <protection/>
    </xf>
    <xf numFmtId="0" fontId="17" fillId="24" borderId="23" xfId="0" applyFont="1" applyFill="1" applyBorder="1" applyAlignment="1" applyProtection="1">
      <alignment horizontal="center" vertical="center"/>
      <protection/>
    </xf>
    <xf numFmtId="0" fontId="45" fillId="8" borderId="48" xfId="52" applyFont="1" applyFill="1" applyBorder="1" applyAlignment="1" applyProtection="1">
      <alignment horizontal="left" vertical="center" wrapText="1"/>
      <protection/>
    </xf>
    <xf numFmtId="0" fontId="45" fillId="8" borderId="20" xfId="52" applyFont="1" applyFill="1" applyBorder="1" applyAlignment="1" applyProtection="1">
      <alignment horizontal="left" vertical="center" wrapText="1"/>
      <protection/>
    </xf>
    <xf numFmtId="0" fontId="18" fillId="0" borderId="0" xfId="52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52" applyFont="1" applyBorder="1" applyAlignment="1" applyProtection="1">
      <alignment horizontal="center" vertical="center"/>
      <protection/>
    </xf>
    <xf numFmtId="0" fontId="3" fillId="0" borderId="17" xfId="52" applyFont="1" applyBorder="1" applyAlignment="1" applyProtection="1">
      <alignment horizontal="center" vertical="center"/>
      <protection/>
    </xf>
    <xf numFmtId="0" fontId="20" fillId="20" borderId="48" xfId="0" applyFont="1" applyFill="1" applyBorder="1" applyAlignment="1" applyProtection="1">
      <alignment horizontal="right" vertical="center"/>
      <protection/>
    </xf>
    <xf numFmtId="0" fontId="20" fillId="20" borderId="20" xfId="0" applyFont="1" applyFill="1" applyBorder="1" applyAlignment="1" applyProtection="1">
      <alignment horizontal="right" vertical="center"/>
      <protection/>
    </xf>
    <xf numFmtId="0" fontId="20" fillId="20" borderId="60" xfId="0" applyFont="1" applyFill="1" applyBorder="1" applyAlignment="1" applyProtection="1">
      <alignment horizontal="right" vertical="center"/>
      <protection/>
    </xf>
    <xf numFmtId="0" fontId="3" fillId="0" borderId="56" xfId="52" applyFont="1" applyBorder="1" applyAlignment="1" applyProtection="1">
      <alignment horizontal="left" vertical="center"/>
      <protection/>
    </xf>
    <xf numFmtId="0" fontId="3" fillId="0" borderId="11" xfId="52" applyFont="1" applyBorder="1" applyAlignment="1" applyProtection="1">
      <alignment horizontal="left" vertical="center"/>
      <protection/>
    </xf>
    <xf numFmtId="0" fontId="20" fillId="20" borderId="22" xfId="52" applyFont="1" applyFill="1" applyBorder="1" applyAlignment="1" applyProtection="1">
      <alignment horizontal="right" vertical="center"/>
      <protection/>
    </xf>
    <xf numFmtId="0" fontId="20" fillId="20" borderId="23" xfId="52" applyFont="1" applyFill="1" applyBorder="1" applyAlignment="1" applyProtection="1">
      <alignment horizontal="right" vertical="center"/>
      <protection/>
    </xf>
    <xf numFmtId="0" fontId="20" fillId="20" borderId="37" xfId="52" applyFont="1" applyFill="1" applyBorder="1" applyAlignment="1" applyProtection="1">
      <alignment horizontal="right" vertical="center"/>
      <protection/>
    </xf>
    <xf numFmtId="0" fontId="45" fillId="31" borderId="60" xfId="52" applyFont="1" applyFill="1" applyBorder="1" applyAlignment="1" applyProtection="1">
      <alignment horizontal="left" vertical="center" wrapText="1"/>
      <protection/>
    </xf>
    <xf numFmtId="8" fontId="3" fillId="0" borderId="11" xfId="52" applyNumberFormat="1" applyFont="1" applyBorder="1" applyAlignment="1" applyProtection="1">
      <alignment horizontal="left" vertical="center"/>
      <protection/>
    </xf>
    <xf numFmtId="0" fontId="17" fillId="24" borderId="61" xfId="52" applyFont="1" applyFill="1" applyBorder="1" applyAlignment="1" applyProtection="1">
      <alignment horizontal="center" vertical="center"/>
      <protection/>
    </xf>
    <xf numFmtId="0" fontId="17" fillId="24" borderId="27" xfId="52" applyFont="1" applyFill="1" applyBorder="1" applyAlignment="1" applyProtection="1">
      <alignment horizontal="center" vertical="center"/>
      <protection/>
    </xf>
    <xf numFmtId="0" fontId="17" fillId="24" borderId="62" xfId="52" applyFont="1" applyFill="1" applyBorder="1" applyAlignment="1" applyProtection="1">
      <alignment horizontal="center" vertical="center"/>
      <protection/>
    </xf>
    <xf numFmtId="0" fontId="45" fillId="8" borderId="60" xfId="52" applyFont="1" applyFill="1" applyBorder="1" applyAlignment="1" applyProtection="1">
      <alignment horizontal="left" vertical="center" wrapText="1"/>
      <protection/>
    </xf>
    <xf numFmtId="0" fontId="1" fillId="32" borderId="39" xfId="52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8" fillId="29" borderId="24" xfId="52" applyFont="1" applyFill="1" applyBorder="1" applyAlignment="1" applyProtection="1">
      <alignment horizontal="center" vertical="center" textRotation="90" wrapText="1"/>
      <protection/>
    </xf>
    <xf numFmtId="0" fontId="48" fillId="29" borderId="22" xfId="52" applyFont="1" applyFill="1" applyBorder="1" applyAlignment="1" applyProtection="1">
      <alignment horizontal="center" vertical="center" textRotation="90" wrapText="1"/>
      <protection/>
    </xf>
    <xf numFmtId="0" fontId="48" fillId="29" borderId="48" xfId="52" applyFont="1" applyFill="1" applyBorder="1" applyAlignment="1" applyProtection="1">
      <alignment horizontal="center" vertical="center" textRotation="90" wrapText="1"/>
      <protection/>
    </xf>
    <xf numFmtId="0" fontId="2" fillId="0" borderId="18" xfId="52" applyFont="1" applyBorder="1" applyAlignment="1" applyProtection="1">
      <alignment horizontal="center" vertical="center" wrapText="1"/>
      <protection/>
    </xf>
    <xf numFmtId="0" fontId="2" fillId="0" borderId="19" xfId="52" applyFont="1" applyBorder="1" applyAlignment="1" applyProtection="1">
      <alignment horizontal="center" vertical="center" wrapText="1"/>
      <protection/>
    </xf>
    <xf numFmtId="3" fontId="2" fillId="22" borderId="38" xfId="52" applyNumberFormat="1" applyFont="1" applyFill="1" applyBorder="1" applyAlignment="1" applyProtection="1">
      <alignment horizontal="right" vertical="center" wrapText="1"/>
      <protection locked="0"/>
    </xf>
    <xf numFmtId="3" fontId="0" fillId="22" borderId="18" xfId="0" applyNumberFormat="1" applyFill="1" applyBorder="1" applyAlignment="1" applyProtection="1">
      <alignment horizontal="right" vertical="center"/>
      <protection locked="0"/>
    </xf>
    <xf numFmtId="3" fontId="2" fillId="22" borderId="18" xfId="52" applyNumberFormat="1" applyFont="1" applyFill="1" applyBorder="1" applyAlignment="1" applyProtection="1">
      <alignment horizontal="right" vertical="center" wrapText="1"/>
      <protection locked="0"/>
    </xf>
    <xf numFmtId="0" fontId="2" fillId="11" borderId="12" xfId="52" applyFont="1" applyFill="1" applyBorder="1" applyAlignment="1" applyProtection="1">
      <alignment horizontal="center" vertical="center" wrapText="1"/>
      <protection/>
    </xf>
    <xf numFmtId="0" fontId="2" fillId="11" borderId="23" xfId="52" applyFont="1" applyFill="1" applyBorder="1" applyAlignment="1" applyProtection="1">
      <alignment horizontal="center" vertical="center" wrapText="1"/>
      <protection/>
    </xf>
    <xf numFmtId="3" fontId="2" fillId="22" borderId="10" xfId="52" applyNumberFormat="1" applyFont="1" applyFill="1" applyBorder="1" applyAlignment="1" applyProtection="1">
      <alignment horizontal="right" vertical="center" wrapText="1"/>
      <protection locked="0"/>
    </xf>
    <xf numFmtId="3" fontId="0" fillId="22" borderId="12" xfId="0" applyNumberFormat="1" applyFill="1" applyBorder="1" applyAlignment="1" applyProtection="1">
      <alignment horizontal="right" vertical="center"/>
      <protection locked="0"/>
    </xf>
    <xf numFmtId="3" fontId="2" fillId="22" borderId="12" xfId="52" applyNumberFormat="1" applyFont="1" applyFill="1" applyBorder="1" applyAlignment="1" applyProtection="1">
      <alignment horizontal="right" vertical="center" wrapText="1"/>
      <protection locked="0"/>
    </xf>
    <xf numFmtId="0" fontId="20" fillId="20" borderId="13" xfId="0" applyFont="1" applyFill="1" applyBorder="1" applyAlignment="1" applyProtection="1">
      <alignment horizontal="right" vertical="center"/>
      <protection/>
    </xf>
    <xf numFmtId="3" fontId="1" fillId="20" borderId="25" xfId="52" applyNumberFormat="1" applyFont="1" applyFill="1" applyBorder="1" applyAlignment="1" applyProtection="1">
      <alignment horizontal="right" vertical="center" wrapText="1"/>
      <protection/>
    </xf>
    <xf numFmtId="3" fontId="0" fillId="20" borderId="13" xfId="0" applyNumberFormat="1" applyFill="1" applyBorder="1" applyAlignment="1" applyProtection="1">
      <alignment horizontal="right" vertical="center"/>
      <protection/>
    </xf>
    <xf numFmtId="3" fontId="1" fillId="20" borderId="13" xfId="52" applyNumberFormat="1" applyFont="1" applyFill="1" applyBorder="1" applyAlignment="1" applyProtection="1">
      <alignment horizontal="right" vertical="center" wrapText="1"/>
      <protection/>
    </xf>
    <xf numFmtId="3" fontId="2" fillId="20" borderId="10" xfId="52" applyNumberFormat="1" applyFont="1" applyFill="1" applyBorder="1" applyAlignment="1" applyProtection="1">
      <alignment horizontal="right" vertical="center" wrapText="1"/>
      <protection/>
    </xf>
    <xf numFmtId="3" fontId="0" fillId="20" borderId="12" xfId="0" applyNumberFormat="1" applyFill="1" applyBorder="1" applyAlignment="1" applyProtection="1">
      <alignment horizontal="right" vertical="center"/>
      <protection/>
    </xf>
    <xf numFmtId="3" fontId="2" fillId="20" borderId="12" xfId="52" applyNumberFormat="1" applyFont="1" applyFill="1" applyBorder="1" applyAlignment="1" applyProtection="1">
      <alignment horizontal="right" vertical="center" wrapText="1"/>
      <protection/>
    </xf>
    <xf numFmtId="3" fontId="51" fillId="24" borderId="12" xfId="52" applyNumberFormat="1" applyFont="1" applyFill="1" applyBorder="1" applyAlignment="1" applyProtection="1">
      <alignment horizontal="right" vertical="center" wrapText="1"/>
      <protection/>
    </xf>
    <xf numFmtId="3" fontId="50" fillId="24" borderId="12" xfId="0" applyNumberFormat="1" applyFont="1" applyFill="1" applyBorder="1" applyAlignment="1" applyProtection="1">
      <alignment horizontal="right" vertical="center"/>
      <protection/>
    </xf>
    <xf numFmtId="0" fontId="20" fillId="20" borderId="12" xfId="0" applyFont="1" applyFill="1" applyBorder="1" applyAlignment="1" applyProtection="1">
      <alignment horizontal="right" vertical="center"/>
      <protection/>
    </xf>
    <xf numFmtId="0" fontId="20" fillId="20" borderId="23" xfId="0" applyFont="1" applyFill="1" applyBorder="1" applyAlignment="1" applyProtection="1">
      <alignment horizontal="right" vertical="center"/>
      <protection/>
    </xf>
    <xf numFmtId="3" fontId="1" fillId="20" borderId="10" xfId="52" applyNumberFormat="1" applyFont="1" applyFill="1" applyBorder="1" applyAlignment="1" applyProtection="1">
      <alignment horizontal="right" vertical="center" wrapText="1"/>
      <protection/>
    </xf>
    <xf numFmtId="3" fontId="1" fillId="20" borderId="12" xfId="52" applyNumberFormat="1" applyFont="1" applyFill="1" applyBorder="1" applyAlignment="1" applyProtection="1">
      <alignment horizontal="right" vertical="center" wrapText="1"/>
      <protection/>
    </xf>
    <xf numFmtId="0" fontId="48" fillId="29" borderId="61" xfId="52" applyFont="1" applyFill="1" applyBorder="1" applyAlignment="1" applyProtection="1">
      <alignment horizontal="center" vertical="center" textRotation="90" wrapText="1"/>
      <protection/>
    </xf>
    <xf numFmtId="0" fontId="2" fillId="0" borderId="21" xfId="52" applyFont="1" applyBorder="1" applyAlignment="1" applyProtection="1">
      <alignment horizontal="center" vertical="center" wrapText="1"/>
      <protection/>
    </xf>
    <xf numFmtId="0" fontId="2" fillId="0" borderId="27" xfId="52" applyFont="1" applyBorder="1" applyAlignment="1" applyProtection="1">
      <alignment horizontal="center" vertical="center" wrapText="1"/>
      <protection/>
    </xf>
    <xf numFmtId="0" fontId="17" fillId="24" borderId="48" xfId="0" applyFont="1" applyFill="1" applyBorder="1" applyAlignment="1" applyProtection="1">
      <alignment horizontal="center" vertical="center"/>
      <protection/>
    </xf>
    <xf numFmtId="0" fontId="17" fillId="24" borderId="13" xfId="0" applyFont="1" applyFill="1" applyBorder="1" applyAlignment="1" applyProtection="1">
      <alignment horizontal="center" vertical="center"/>
      <protection/>
    </xf>
    <xf numFmtId="0" fontId="17" fillId="24" borderId="20" xfId="0" applyFont="1" applyFill="1" applyBorder="1" applyAlignment="1" applyProtection="1">
      <alignment horizontal="center" vertical="center"/>
      <protection/>
    </xf>
    <xf numFmtId="2" fontId="51" fillId="24" borderId="25" xfId="52" applyNumberFormat="1" applyFont="1" applyFill="1" applyBorder="1" applyAlignment="1" applyProtection="1">
      <alignment horizontal="center" vertical="center" wrapText="1"/>
      <protection/>
    </xf>
    <xf numFmtId="2" fontId="51" fillId="24" borderId="13" xfId="52" applyNumberFormat="1" applyFont="1" applyFill="1" applyBorder="1" applyAlignment="1" applyProtection="1">
      <alignment horizontal="center" vertical="center" wrapText="1"/>
      <protection/>
    </xf>
    <xf numFmtId="0" fontId="17" fillId="24" borderId="12" xfId="0" applyFont="1" applyFill="1" applyBorder="1" applyAlignment="1" applyProtection="1">
      <alignment horizontal="center" vertical="center"/>
      <protection/>
    </xf>
    <xf numFmtId="3" fontId="51" fillId="24" borderId="10" xfId="52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1" fillId="29" borderId="24" xfId="0" applyFont="1" applyFill="1" applyBorder="1" applyAlignment="1" applyProtection="1">
      <alignment horizontal="center" vertical="center" wrapText="1"/>
      <protection/>
    </xf>
    <xf numFmtId="0" fontId="52" fillId="29" borderId="18" xfId="0" applyFont="1" applyFill="1" applyBorder="1" applyAlignment="1" applyProtection="1">
      <alignment/>
      <protection/>
    </xf>
    <xf numFmtId="0" fontId="52" fillId="29" borderId="48" xfId="0" applyFont="1" applyFill="1" applyBorder="1" applyAlignment="1" applyProtection="1">
      <alignment/>
      <protection/>
    </xf>
    <xf numFmtId="0" fontId="52" fillId="29" borderId="13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3" fontId="2" fillId="22" borderId="13" xfId="52" applyNumberFormat="1" applyFont="1" applyFill="1" applyBorder="1" applyAlignment="1" applyProtection="1">
      <alignment horizontal="center" vertical="center" wrapText="1"/>
      <protection locked="0"/>
    </xf>
    <xf numFmtId="0" fontId="51" fillId="29" borderId="61" xfId="0" applyFont="1" applyFill="1" applyBorder="1" applyAlignment="1" applyProtection="1">
      <alignment horizontal="center" vertical="center" wrapText="1"/>
      <protection/>
    </xf>
    <xf numFmtId="0" fontId="52" fillId="29" borderId="21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7" fillId="29" borderId="24" xfId="0" applyFont="1" applyFill="1" applyBorder="1" applyAlignment="1" applyProtection="1">
      <alignment horizontal="center" vertical="center"/>
      <protection/>
    </xf>
    <xf numFmtId="0" fontId="17" fillId="29" borderId="18" xfId="0" applyFont="1" applyFill="1" applyBorder="1" applyAlignment="1" applyProtection="1">
      <alignment horizontal="center" vertical="center"/>
      <protection/>
    </xf>
    <xf numFmtId="0" fontId="17" fillId="29" borderId="19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8" fillId="29" borderId="28" xfId="52" applyFont="1" applyFill="1" applyBorder="1" applyAlignment="1" applyProtection="1">
      <alignment horizontal="center" vertical="center" textRotation="90" wrapText="1"/>
      <protection/>
    </xf>
    <xf numFmtId="0" fontId="48" fillId="29" borderId="63" xfId="52" applyFont="1" applyFill="1" applyBorder="1" applyAlignment="1" applyProtection="1">
      <alignment horizontal="center" vertical="center" textRotation="90" wrapText="1"/>
      <protection/>
    </xf>
    <xf numFmtId="0" fontId="48" fillId="29" borderId="49" xfId="52" applyFont="1" applyFill="1" applyBorder="1" applyAlignment="1" applyProtection="1">
      <alignment horizontal="center" vertical="center" textRotation="90" wrapText="1"/>
      <protection/>
    </xf>
    <xf numFmtId="0" fontId="58" fillId="20" borderId="15" xfId="52" applyFont="1" applyFill="1" applyBorder="1" applyAlignment="1" applyProtection="1">
      <alignment horizontal="center" vertical="center" wrapText="1"/>
      <protection/>
    </xf>
    <xf numFmtId="0" fontId="58" fillId="20" borderId="17" xfId="52" applyFont="1" applyFill="1" applyBorder="1" applyAlignment="1" applyProtection="1">
      <alignment horizontal="center" vertical="center" wrapText="1"/>
      <protection/>
    </xf>
    <xf numFmtId="3" fontId="58" fillId="20" borderId="35" xfId="52" applyNumberFormat="1" applyFont="1" applyFill="1" applyBorder="1" applyAlignment="1" applyProtection="1">
      <alignment horizontal="right" vertical="center" wrapText="1"/>
      <protection/>
    </xf>
    <xf numFmtId="3" fontId="59" fillId="20" borderId="15" xfId="0" applyNumberFormat="1" applyFont="1" applyFill="1" applyBorder="1" applyAlignment="1" applyProtection="1">
      <alignment horizontal="right"/>
      <protection/>
    </xf>
    <xf numFmtId="3" fontId="58" fillId="20" borderId="15" xfId="52" applyNumberFormat="1" applyFont="1" applyFill="1" applyBorder="1" applyAlignment="1" applyProtection="1">
      <alignment horizontal="right" vertical="center" wrapText="1"/>
      <protection/>
    </xf>
    <xf numFmtId="0" fontId="44" fillId="11" borderId="12" xfId="52" applyFont="1" applyFill="1" applyBorder="1" applyAlignment="1" applyProtection="1">
      <alignment horizontal="center" vertical="center" wrapText="1"/>
      <protection/>
    </xf>
    <xf numFmtId="0" fontId="44" fillId="11" borderId="23" xfId="52" applyFont="1" applyFill="1" applyBorder="1" applyAlignment="1" applyProtection="1">
      <alignment horizontal="center" vertical="center" wrapText="1"/>
      <protection/>
    </xf>
    <xf numFmtId="3" fontId="44" fillId="20" borderId="10" xfId="52" applyNumberFormat="1" applyFont="1" applyFill="1" applyBorder="1" applyAlignment="1" applyProtection="1">
      <alignment horizontal="right" vertical="center" wrapText="1"/>
      <protection/>
    </xf>
    <xf numFmtId="3" fontId="59" fillId="20" borderId="12" xfId="0" applyNumberFormat="1" applyFont="1" applyFill="1" applyBorder="1" applyAlignment="1" applyProtection="1">
      <alignment horizontal="right"/>
      <protection/>
    </xf>
    <xf numFmtId="3" fontId="44" fillId="20" borderId="12" xfId="52" applyNumberFormat="1" applyFont="1" applyFill="1" applyBorder="1" applyAlignment="1" applyProtection="1">
      <alignment horizontal="right" vertical="center" wrapText="1"/>
      <protection/>
    </xf>
    <xf numFmtId="0" fontId="58" fillId="20" borderId="64" xfId="52" applyFont="1" applyFill="1" applyBorder="1" applyAlignment="1" applyProtection="1">
      <alignment horizontal="center" vertical="center" wrapText="1"/>
      <protection/>
    </xf>
    <xf numFmtId="0" fontId="58" fillId="20" borderId="65" xfId="52" applyFont="1" applyFill="1" applyBorder="1" applyAlignment="1" applyProtection="1">
      <alignment horizontal="center" vertical="center" wrapText="1"/>
      <protection/>
    </xf>
    <xf numFmtId="2" fontId="58" fillId="20" borderId="66" xfId="52" applyNumberFormat="1" applyFont="1" applyFill="1" applyBorder="1" applyAlignment="1" applyProtection="1">
      <alignment horizontal="center" vertical="center" wrapText="1"/>
      <protection/>
    </xf>
    <xf numFmtId="2" fontId="58" fillId="20" borderId="67" xfId="52" applyNumberFormat="1" applyFont="1" applyFill="1" applyBorder="1" applyAlignment="1" applyProtection="1">
      <alignment horizontal="center" vertical="center" wrapText="1"/>
      <protection/>
    </xf>
    <xf numFmtId="2" fontId="58" fillId="20" borderId="68" xfId="52" applyNumberFormat="1" applyFont="1" applyFill="1" applyBorder="1" applyAlignment="1" applyProtection="1">
      <alignment horizontal="center" vertical="center" wrapText="1"/>
      <protection/>
    </xf>
    <xf numFmtId="0" fontId="17" fillId="24" borderId="66" xfId="0" applyFont="1" applyFill="1" applyBorder="1" applyAlignment="1" applyProtection="1">
      <alignment horizontal="center" vertical="center"/>
      <protection/>
    </xf>
    <xf numFmtId="0" fontId="17" fillId="24" borderId="67" xfId="0" applyFont="1" applyFill="1" applyBorder="1" applyAlignment="1" applyProtection="1">
      <alignment horizontal="center" vertical="center"/>
      <protection/>
    </xf>
    <xf numFmtId="0" fontId="17" fillId="24" borderId="65" xfId="0" applyFont="1" applyFill="1" applyBorder="1" applyAlignment="1" applyProtection="1">
      <alignment horizontal="center" vertical="center"/>
      <protection/>
    </xf>
    <xf numFmtId="3" fontId="51" fillId="24" borderId="68" xfId="52" applyNumberFormat="1" applyFont="1" applyFill="1" applyBorder="1" applyAlignment="1" applyProtection="1">
      <alignment horizontal="right" vertical="center" wrapText="1"/>
      <protection/>
    </xf>
    <xf numFmtId="3" fontId="52" fillId="24" borderId="43" xfId="0" applyNumberFormat="1" applyFont="1" applyFill="1" applyBorder="1" applyAlignment="1" applyProtection="1">
      <alignment horizontal="right"/>
      <protection/>
    </xf>
    <xf numFmtId="3" fontId="51" fillId="24" borderId="43" xfId="52" applyNumberFormat="1" applyFont="1" applyFill="1" applyBorder="1" applyAlignment="1" applyProtection="1">
      <alignment horizontal="right" vertical="center" wrapText="1"/>
      <protection/>
    </xf>
    <xf numFmtId="2" fontId="51" fillId="24" borderId="69" xfId="52" applyNumberFormat="1" applyFont="1" applyFill="1" applyBorder="1" applyAlignment="1" applyProtection="1">
      <alignment horizontal="center" vertical="center" wrapText="1"/>
      <protection/>
    </xf>
    <xf numFmtId="2" fontId="51" fillId="24" borderId="69" xfId="52" applyNumberFormat="1" applyFont="1" applyFill="1" applyBorder="1" applyAlignment="1" applyProtection="1">
      <alignment horizontal="center" vertical="center" wrapText="1"/>
      <protection/>
    </xf>
    <xf numFmtId="0" fontId="63" fillId="0" borderId="15" xfId="52" applyFont="1" applyFill="1" applyBorder="1" applyAlignment="1" applyProtection="1">
      <alignment horizontal="center" vertical="center" textRotation="90" wrapText="1"/>
      <protection/>
    </xf>
    <xf numFmtId="0" fontId="63" fillId="0" borderId="70" xfId="52" applyFont="1" applyFill="1" applyBorder="1" applyAlignment="1" applyProtection="1">
      <alignment horizontal="center" vertical="center" textRotation="90" wrapText="1"/>
      <protection/>
    </xf>
    <xf numFmtId="0" fontId="64" fillId="0" borderId="21" xfId="0" applyFont="1" applyFill="1" applyBorder="1" applyAlignment="1" applyProtection="1">
      <alignment horizontal="center" vertical="center" textRotation="90" wrapText="1"/>
      <protection/>
    </xf>
    <xf numFmtId="0" fontId="17" fillId="29" borderId="45" xfId="0" applyFont="1" applyFill="1" applyBorder="1" applyAlignment="1" applyProtection="1">
      <alignment horizontal="left" vertical="center" wrapText="1"/>
      <protection/>
    </xf>
    <xf numFmtId="0" fontId="17" fillId="29" borderId="46" xfId="0" applyFont="1" applyFill="1" applyBorder="1" applyAlignment="1" applyProtection="1">
      <alignment horizontal="left" vertical="center" wrapText="1"/>
      <protection/>
    </xf>
    <xf numFmtId="0" fontId="17" fillId="29" borderId="47" xfId="0" applyFont="1" applyFill="1" applyBorder="1" applyAlignment="1" applyProtection="1">
      <alignment horizontal="left" vertical="center" wrapText="1"/>
      <protection/>
    </xf>
    <xf numFmtId="0" fontId="68" fillId="29" borderId="39" xfId="0" applyFont="1" applyFill="1" applyBorder="1" applyAlignment="1" applyProtection="1">
      <alignment horizontal="left" vertical="center" wrapText="1"/>
      <protection/>
    </xf>
    <xf numFmtId="0" fontId="68" fillId="29" borderId="40" xfId="0" applyFont="1" applyFill="1" applyBorder="1" applyAlignment="1" applyProtection="1">
      <alignment horizontal="left" vertical="center" wrapText="1"/>
      <protection/>
    </xf>
    <xf numFmtId="0" fontId="51" fillId="29" borderId="24" xfId="52" applyFont="1" applyFill="1" applyBorder="1" applyAlignment="1" applyProtection="1">
      <alignment horizontal="center" vertical="center" wrapText="1"/>
      <protection/>
    </xf>
    <xf numFmtId="0" fontId="51" fillId="29" borderId="18" xfId="52" applyFont="1" applyFill="1" applyBorder="1" applyAlignment="1" applyProtection="1">
      <alignment horizontal="center" vertical="center" wrapText="1"/>
      <protection/>
    </xf>
    <xf numFmtId="0" fontId="17" fillId="24" borderId="19" xfId="0" applyFont="1" applyFill="1" applyBorder="1" applyAlignment="1" applyProtection="1">
      <alignment horizontal="center" vertical="center" wrapText="1"/>
      <protection/>
    </xf>
    <xf numFmtId="0" fontId="17" fillId="24" borderId="17" xfId="0" applyFont="1" applyFill="1" applyBorder="1" applyAlignment="1" applyProtection="1">
      <alignment horizontal="center" vertical="center" wrapText="1"/>
      <protection/>
    </xf>
    <xf numFmtId="0" fontId="18" fillId="0" borderId="18" xfId="52" applyFont="1" applyBorder="1" applyAlignment="1" applyProtection="1">
      <alignment horizontal="left" vertical="center" wrapText="1"/>
      <protection/>
    </xf>
    <xf numFmtId="0" fontId="18" fillId="0" borderId="12" xfId="52" applyFont="1" applyBorder="1" applyAlignment="1" applyProtection="1">
      <alignment horizontal="left" vertical="center" wrapText="1"/>
      <protection/>
    </xf>
    <xf numFmtId="0" fontId="18" fillId="0" borderId="12" xfId="52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8" fillId="0" borderId="15" xfId="52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18" fillId="0" borderId="15" xfId="52" applyFont="1" applyFill="1" applyBorder="1" applyAlignment="1" applyProtection="1">
      <alignment horizontal="left" vertical="center" wrapText="1"/>
      <protection/>
    </xf>
    <xf numFmtId="0" fontId="18" fillId="0" borderId="70" xfId="52" applyFont="1" applyFill="1" applyBorder="1" applyAlignment="1" applyProtection="1">
      <alignment horizontal="left" vertical="center" wrapText="1"/>
      <protection/>
    </xf>
    <xf numFmtId="0" fontId="3" fillId="0" borderId="70" xfId="0" applyFont="1" applyFill="1" applyBorder="1" applyAlignment="1" applyProtection="1">
      <alignment horizontal="left" vertical="center" wrapText="1"/>
      <protection/>
    </xf>
    <xf numFmtId="0" fontId="20" fillId="20" borderId="48" xfId="0" applyFont="1" applyFill="1" applyBorder="1" applyAlignment="1" applyProtection="1">
      <alignment horizontal="right" vertical="center" wrapText="1"/>
      <protection/>
    </xf>
    <xf numFmtId="0" fontId="20" fillId="20" borderId="13" xfId="0" applyFont="1" applyFill="1" applyBorder="1" applyAlignment="1" applyProtection="1">
      <alignment horizontal="right" vertical="center" wrapText="1"/>
      <protection/>
    </xf>
    <xf numFmtId="0" fontId="20" fillId="20" borderId="20" xfId="0" applyFont="1" applyFill="1" applyBorder="1" applyAlignment="1" applyProtection="1">
      <alignment horizontal="right" vertical="center" wrapText="1"/>
      <protection/>
    </xf>
    <xf numFmtId="0" fontId="53" fillId="29" borderId="24" xfId="52" applyFont="1" applyFill="1" applyBorder="1" applyAlignment="1" applyProtection="1">
      <alignment horizontal="center" vertical="center" textRotation="90" wrapText="1"/>
      <protection/>
    </xf>
    <xf numFmtId="0" fontId="53" fillId="29" borderId="22" xfId="0" applyFont="1" applyFill="1" applyBorder="1" applyAlignment="1" applyProtection="1">
      <alignment horizontal="center" vertical="center" textRotation="90" wrapText="1"/>
      <protection/>
    </xf>
    <xf numFmtId="0" fontId="17" fillId="24" borderId="49" xfId="0" applyFont="1" applyFill="1" applyBorder="1" applyAlignment="1" applyProtection="1">
      <alignment horizontal="center" vertical="center"/>
      <protection/>
    </xf>
    <xf numFmtId="0" fontId="17" fillId="24" borderId="43" xfId="0" applyFont="1" applyFill="1" applyBorder="1" applyAlignment="1" applyProtection="1">
      <alignment horizontal="center" vertical="center"/>
      <protection/>
    </xf>
    <xf numFmtId="0" fontId="17" fillId="24" borderId="44" xfId="0" applyFont="1" applyFill="1" applyBorder="1" applyAlignment="1" applyProtection="1">
      <alignment horizontal="center" vertical="center"/>
      <protection/>
    </xf>
    <xf numFmtId="0" fontId="54" fillId="4" borderId="28" xfId="0" applyFont="1" applyFill="1" applyBorder="1" applyAlignment="1" applyProtection="1">
      <alignment horizontal="center" vertical="center" wrapText="1"/>
      <protection/>
    </xf>
    <xf numFmtId="0" fontId="54" fillId="4" borderId="29" xfId="0" applyFont="1" applyFill="1" applyBorder="1" applyAlignment="1" applyProtection="1">
      <alignment horizontal="center" vertical="center" wrapText="1"/>
      <protection/>
    </xf>
    <xf numFmtId="0" fontId="54" fillId="4" borderId="26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8" fillId="0" borderId="24" xfId="52" applyFont="1" applyBorder="1" applyAlignment="1" applyProtection="1">
      <alignment horizontal="center" vertical="center" wrapText="1"/>
      <protection/>
    </xf>
    <xf numFmtId="0" fontId="18" fillId="0" borderId="18" xfId="52" applyFont="1" applyBorder="1" applyAlignment="1" applyProtection="1">
      <alignment horizontal="center" vertical="center" wrapText="1"/>
      <protection/>
    </xf>
    <xf numFmtId="0" fontId="18" fillId="0" borderId="19" xfId="52" applyFont="1" applyBorder="1" applyAlignment="1" applyProtection="1">
      <alignment horizontal="center" vertical="center" wrapText="1"/>
      <protection/>
    </xf>
    <xf numFmtId="0" fontId="18" fillId="0" borderId="24" xfId="52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8" fillId="0" borderId="19" xfId="52" applyFont="1" applyBorder="1" applyAlignment="1" applyProtection="1">
      <alignment horizontal="center" vertical="center"/>
      <protection/>
    </xf>
    <xf numFmtId="0" fontId="18" fillId="0" borderId="18" xfId="52" applyFont="1" applyBorder="1" applyAlignment="1" applyProtection="1">
      <alignment horizontal="center" vertical="center"/>
      <protection/>
    </xf>
    <xf numFmtId="0" fontId="51" fillId="29" borderId="39" xfId="52" applyFont="1" applyFill="1" applyBorder="1" applyAlignment="1" applyProtection="1">
      <alignment horizontal="center" vertical="center" wrapText="1"/>
      <protection/>
    </xf>
    <xf numFmtId="0" fontId="51" fillId="29" borderId="40" xfId="52" applyFont="1" applyFill="1" applyBorder="1" applyAlignment="1" applyProtection="1">
      <alignment horizontal="center" vertical="center" wrapText="1"/>
      <protection/>
    </xf>
    <xf numFmtId="0" fontId="51" fillId="24" borderId="0" xfId="52" applyFont="1" applyFill="1" applyBorder="1" applyAlignment="1" applyProtection="1">
      <alignment horizontal="center" vertical="center" wrapText="1"/>
      <protection/>
    </xf>
    <xf numFmtId="0" fontId="51" fillId="29" borderId="36" xfId="52" applyFont="1" applyFill="1" applyBorder="1" applyAlignment="1" applyProtection="1">
      <alignment horizontal="center" vertical="center" wrapText="1"/>
      <protection/>
    </xf>
    <xf numFmtId="0" fontId="51" fillId="29" borderId="48" xfId="52" applyFont="1" applyFill="1" applyBorder="1" applyAlignment="1" applyProtection="1">
      <alignment horizontal="center" vertical="center" wrapText="1"/>
      <protection/>
    </xf>
    <xf numFmtId="0" fontId="51" fillId="29" borderId="60" xfId="52" applyFont="1" applyFill="1" applyBorder="1" applyAlignment="1" applyProtection="1">
      <alignment horizontal="center" vertical="center" wrapText="1"/>
      <protection/>
    </xf>
    <xf numFmtId="0" fontId="15" fillId="20" borderId="0" xfId="0" applyFont="1" applyFill="1" applyBorder="1" applyAlignment="1" applyProtection="1">
      <alignment horizontal="center" vertical="center" wrapText="1"/>
      <protection/>
    </xf>
    <xf numFmtId="0" fontId="43" fillId="0" borderId="0" xfId="52" applyFont="1" applyFill="1" applyBorder="1" applyAlignment="1" applyProtection="1">
      <alignment horizontal="center" vertical="center" wrapText="1"/>
      <protection/>
    </xf>
    <xf numFmtId="0" fontId="44" fillId="0" borderId="67" xfId="52" applyFont="1" applyFill="1" applyBorder="1" applyAlignment="1" applyProtection="1">
      <alignment horizontal="center" vertical="center" wrapText="1"/>
      <protection/>
    </xf>
    <xf numFmtId="0" fontId="1" fillId="0" borderId="24" xfId="52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2" fillId="0" borderId="22" xfId="52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71" xfId="52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1" fillId="0" borderId="39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190500</xdr:colOff>
      <xdr:row>2</xdr:row>
      <xdr:rowOff>9525</xdr:rowOff>
    </xdr:from>
    <xdr:to>
      <xdr:col>12</xdr:col>
      <xdr:colOff>714375</xdr:colOff>
      <xdr:row>4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9944100" y="1752600"/>
          <a:ext cx="1409700" cy="1238250"/>
        </a:xfrm>
        <a:prstGeom prst="downArrowCallout">
          <a:avLst>
            <a:gd name="adj1" fmla="val -513"/>
            <a:gd name="adj2" fmla="val -13416"/>
            <a:gd name="adj3" fmla="val 31310"/>
            <a:gd name="adj4" fmla="val -5282"/>
          </a:avLst>
        </a:prstGeom>
        <a:solidFill>
          <a:srgbClr val="FF0000">
            <a:alpha val="8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Cliquer pour sélectionner votre Département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25.7109375" style="0" customWidth="1"/>
    <col min="8" max="8" width="25.7109375" style="17" bestFit="1" customWidth="1"/>
    <col min="10" max="10" width="12.421875" style="0" bestFit="1" customWidth="1"/>
    <col min="11" max="11" width="11.421875" style="18" customWidth="1"/>
  </cols>
  <sheetData>
    <row r="1" spans="1:9" ht="12.75">
      <c r="A1" t="s">
        <v>145</v>
      </c>
      <c r="B1" t="s">
        <v>146</v>
      </c>
      <c r="H1" s="17" t="s">
        <v>46</v>
      </c>
      <c r="I1" s="18" t="s">
        <v>45</v>
      </c>
    </row>
    <row r="2" spans="1:11" ht="12.75">
      <c r="A2" s="17" t="s">
        <v>148</v>
      </c>
      <c r="B2">
        <v>0</v>
      </c>
      <c r="H2" s="17" t="s">
        <v>147</v>
      </c>
      <c r="I2" s="18">
        <v>0</v>
      </c>
      <c r="J2">
        <v>0</v>
      </c>
      <c r="K2" s="18">
        <v>0</v>
      </c>
    </row>
    <row r="3" spans="1:11" ht="12.75">
      <c r="A3" t="s">
        <v>15</v>
      </c>
      <c r="B3">
        <v>2</v>
      </c>
      <c r="H3" s="17" t="s">
        <v>47</v>
      </c>
      <c r="I3" s="18">
        <v>1</v>
      </c>
      <c r="J3" t="s">
        <v>23</v>
      </c>
      <c r="K3">
        <v>10</v>
      </c>
    </row>
    <row r="4" spans="1:11" ht="12.75">
      <c r="A4" t="s">
        <v>33</v>
      </c>
      <c r="B4">
        <v>20</v>
      </c>
      <c r="H4" s="17" t="s">
        <v>48</v>
      </c>
      <c r="I4" s="18">
        <v>2</v>
      </c>
      <c r="J4" t="s">
        <v>33</v>
      </c>
      <c r="K4">
        <v>20</v>
      </c>
    </row>
    <row r="5" spans="1:11" ht="12.75">
      <c r="A5" t="s">
        <v>16</v>
      </c>
      <c r="B5">
        <v>3</v>
      </c>
      <c r="H5" s="17" t="s">
        <v>49</v>
      </c>
      <c r="I5" s="18">
        <v>3</v>
      </c>
      <c r="J5" t="s">
        <v>19</v>
      </c>
      <c r="K5">
        <v>6</v>
      </c>
    </row>
    <row r="6" spans="1:11" ht="12.75">
      <c r="A6" t="s">
        <v>17</v>
      </c>
      <c r="B6">
        <v>4</v>
      </c>
      <c r="H6" s="17" t="s">
        <v>50</v>
      </c>
      <c r="I6" s="18">
        <v>4</v>
      </c>
      <c r="J6" t="s">
        <v>15</v>
      </c>
      <c r="K6">
        <v>2</v>
      </c>
    </row>
    <row r="7" spans="1:11" ht="12.75">
      <c r="A7" t="s">
        <v>18</v>
      </c>
      <c r="B7">
        <v>5</v>
      </c>
      <c r="H7" s="17" t="s">
        <v>52</v>
      </c>
      <c r="I7" s="18">
        <v>6</v>
      </c>
      <c r="J7" t="s">
        <v>36</v>
      </c>
      <c r="K7">
        <v>23</v>
      </c>
    </row>
    <row r="8" spans="1:11" ht="12.75">
      <c r="A8" t="s">
        <v>19</v>
      </c>
      <c r="B8">
        <v>6</v>
      </c>
      <c r="H8" s="17" t="s">
        <v>53</v>
      </c>
      <c r="I8" s="18">
        <v>7</v>
      </c>
      <c r="J8" t="s">
        <v>21</v>
      </c>
      <c r="K8">
        <v>8</v>
      </c>
    </row>
    <row r="9" spans="1:11" ht="12.75">
      <c r="A9" t="s">
        <v>39</v>
      </c>
      <c r="B9">
        <v>27</v>
      </c>
      <c r="H9" s="17" t="s">
        <v>54</v>
      </c>
      <c r="I9" s="18">
        <v>8</v>
      </c>
      <c r="J9" t="s">
        <v>32</v>
      </c>
      <c r="K9">
        <v>19</v>
      </c>
    </row>
    <row r="10" spans="1:11" ht="12.75">
      <c r="A10" t="s">
        <v>37</v>
      </c>
      <c r="B10">
        <v>24</v>
      </c>
      <c r="H10" s="17" t="s">
        <v>55</v>
      </c>
      <c r="I10" s="18">
        <v>9</v>
      </c>
      <c r="J10" t="s">
        <v>29</v>
      </c>
      <c r="K10">
        <v>16</v>
      </c>
    </row>
    <row r="11" spans="1:11" ht="12.75">
      <c r="A11" t="s">
        <v>20</v>
      </c>
      <c r="B11">
        <v>7</v>
      </c>
      <c r="H11" s="17" t="s">
        <v>56</v>
      </c>
      <c r="I11" s="18">
        <v>10</v>
      </c>
      <c r="J11" t="s">
        <v>32</v>
      </c>
      <c r="K11">
        <v>19</v>
      </c>
    </row>
    <row r="12" spans="1:11" ht="12.75">
      <c r="A12" t="s">
        <v>44</v>
      </c>
      <c r="B12">
        <v>66</v>
      </c>
      <c r="H12" s="17" t="s">
        <v>57</v>
      </c>
      <c r="I12" s="18">
        <v>11</v>
      </c>
      <c r="J12" t="s">
        <v>24</v>
      </c>
      <c r="K12">
        <v>11</v>
      </c>
    </row>
    <row r="13" spans="1:11" ht="12.75">
      <c r="A13" t="s">
        <v>21</v>
      </c>
      <c r="B13">
        <v>8</v>
      </c>
      <c r="H13" s="17" t="s">
        <v>58</v>
      </c>
      <c r="I13" s="18">
        <v>12</v>
      </c>
      <c r="J13" t="s">
        <v>29</v>
      </c>
      <c r="K13">
        <v>16</v>
      </c>
    </row>
    <row r="14" spans="1:11" ht="12.75">
      <c r="A14" t="s">
        <v>42</v>
      </c>
      <c r="B14">
        <v>32</v>
      </c>
      <c r="H14" s="17" t="s">
        <v>116</v>
      </c>
      <c r="I14" s="18">
        <v>67</v>
      </c>
      <c r="J14" t="s">
        <v>28</v>
      </c>
      <c r="K14">
        <v>15</v>
      </c>
    </row>
    <row r="15" spans="1:11" ht="12.75">
      <c r="A15" t="s">
        <v>43</v>
      </c>
      <c r="B15">
        <v>33</v>
      </c>
      <c r="H15" s="17" t="s">
        <v>59</v>
      </c>
      <c r="I15" s="18">
        <v>13</v>
      </c>
      <c r="J15" t="s">
        <v>15</v>
      </c>
      <c r="K15">
        <v>2</v>
      </c>
    </row>
    <row r="16" spans="1:11" ht="12.75">
      <c r="A16" t="s">
        <v>40</v>
      </c>
      <c r="B16">
        <v>28</v>
      </c>
      <c r="H16" s="17" t="s">
        <v>60</v>
      </c>
      <c r="I16" s="18">
        <v>14</v>
      </c>
      <c r="J16" t="s">
        <v>18</v>
      </c>
      <c r="K16">
        <v>5</v>
      </c>
    </row>
    <row r="17" spans="1:11" ht="12.75">
      <c r="A17" t="s">
        <v>22</v>
      </c>
      <c r="B17">
        <v>9</v>
      </c>
      <c r="H17" s="17" t="s">
        <v>61</v>
      </c>
      <c r="I17" s="18">
        <v>15</v>
      </c>
      <c r="J17" t="s">
        <v>19</v>
      </c>
      <c r="K17">
        <v>6</v>
      </c>
    </row>
    <row r="18" spans="1:11" ht="12.75">
      <c r="A18" t="s">
        <v>35</v>
      </c>
      <c r="B18">
        <v>22</v>
      </c>
      <c r="H18" s="17" t="s">
        <v>62</v>
      </c>
      <c r="I18" s="18">
        <v>16</v>
      </c>
      <c r="J18" t="s">
        <v>26</v>
      </c>
      <c r="K18">
        <v>13</v>
      </c>
    </row>
    <row r="19" spans="1:11" ht="12.75">
      <c r="A19" t="s">
        <v>23</v>
      </c>
      <c r="B19">
        <v>10</v>
      </c>
      <c r="H19" s="17" t="s">
        <v>63</v>
      </c>
      <c r="I19" s="18">
        <v>17</v>
      </c>
      <c r="J19" t="s">
        <v>26</v>
      </c>
      <c r="K19">
        <v>13</v>
      </c>
    </row>
    <row r="20" spans="1:11" ht="12.75">
      <c r="A20" t="s">
        <v>41</v>
      </c>
      <c r="B20">
        <v>31</v>
      </c>
      <c r="H20" s="17" t="s">
        <v>64</v>
      </c>
      <c r="I20" s="18">
        <v>18</v>
      </c>
      <c r="J20" t="s">
        <v>31</v>
      </c>
      <c r="K20">
        <v>18</v>
      </c>
    </row>
    <row r="21" spans="1:11" ht="12.75">
      <c r="A21" t="s">
        <v>24</v>
      </c>
      <c r="B21">
        <v>11</v>
      </c>
      <c r="H21" s="17" t="s">
        <v>65</v>
      </c>
      <c r="I21" s="18">
        <v>19</v>
      </c>
      <c r="J21" t="s">
        <v>35</v>
      </c>
      <c r="K21">
        <v>22</v>
      </c>
    </row>
    <row r="22" spans="1:11" ht="12.75">
      <c r="A22" t="s">
        <v>25</v>
      </c>
      <c r="B22">
        <v>12</v>
      </c>
      <c r="H22" s="17" t="s">
        <v>76</v>
      </c>
      <c r="I22" s="18" t="s">
        <v>75</v>
      </c>
      <c r="J22" t="s">
        <v>39</v>
      </c>
      <c r="K22">
        <v>27</v>
      </c>
    </row>
    <row r="23" spans="1:11" ht="12.75">
      <c r="A23" t="s">
        <v>30</v>
      </c>
      <c r="B23">
        <v>17</v>
      </c>
      <c r="H23" s="17" t="s">
        <v>66</v>
      </c>
      <c r="I23" s="18">
        <v>21</v>
      </c>
      <c r="J23" t="s">
        <v>20</v>
      </c>
      <c r="K23">
        <v>7</v>
      </c>
    </row>
    <row r="24" spans="1:11" ht="12.75">
      <c r="A24" t="s">
        <v>36</v>
      </c>
      <c r="B24">
        <v>23</v>
      </c>
      <c r="H24" s="17" t="s">
        <v>67</v>
      </c>
      <c r="I24" s="18">
        <v>22</v>
      </c>
      <c r="J24" t="s">
        <v>27</v>
      </c>
      <c r="K24">
        <v>14</v>
      </c>
    </row>
    <row r="25" spans="1:11" ht="12.75">
      <c r="A25" t="s">
        <v>31</v>
      </c>
      <c r="B25">
        <v>18</v>
      </c>
      <c r="H25" s="17" t="s">
        <v>68</v>
      </c>
      <c r="I25" s="18">
        <v>23</v>
      </c>
      <c r="J25" t="s">
        <v>35</v>
      </c>
      <c r="K25">
        <v>22</v>
      </c>
    </row>
    <row r="26" spans="1:11" ht="12.75">
      <c r="A26" t="s">
        <v>14</v>
      </c>
      <c r="B26">
        <v>1</v>
      </c>
      <c r="H26" s="17" t="s">
        <v>127</v>
      </c>
      <c r="I26" s="18">
        <v>79</v>
      </c>
      <c r="J26" t="s">
        <v>26</v>
      </c>
      <c r="K26">
        <v>13</v>
      </c>
    </row>
    <row r="27" spans="1:11" ht="12.75">
      <c r="A27" t="s">
        <v>26</v>
      </c>
      <c r="B27">
        <v>13</v>
      </c>
      <c r="H27" s="17" t="s">
        <v>69</v>
      </c>
      <c r="I27" s="18">
        <v>24</v>
      </c>
      <c r="J27" t="s">
        <v>17</v>
      </c>
      <c r="K27">
        <v>4</v>
      </c>
    </row>
    <row r="28" spans="1:11" ht="12.75">
      <c r="A28" t="s">
        <v>32</v>
      </c>
      <c r="B28">
        <v>19</v>
      </c>
      <c r="H28" s="17" t="s">
        <v>70</v>
      </c>
      <c r="I28" s="18">
        <v>25</v>
      </c>
      <c r="J28" t="s">
        <v>16</v>
      </c>
      <c r="K28">
        <v>3</v>
      </c>
    </row>
    <row r="29" spans="1:11" ht="12.75">
      <c r="A29" t="s">
        <v>27</v>
      </c>
      <c r="B29">
        <v>14</v>
      </c>
      <c r="H29" s="17" t="s">
        <v>71</v>
      </c>
      <c r="I29" s="18">
        <v>26</v>
      </c>
      <c r="J29" t="s">
        <v>21</v>
      </c>
      <c r="K29">
        <v>8</v>
      </c>
    </row>
    <row r="30" spans="1:11" ht="12.75">
      <c r="A30" t="s">
        <v>34</v>
      </c>
      <c r="B30">
        <v>21</v>
      </c>
      <c r="H30" s="17" t="s">
        <v>139</v>
      </c>
      <c r="I30" s="18">
        <v>91</v>
      </c>
      <c r="J30" t="s">
        <v>38</v>
      </c>
      <c r="K30">
        <v>25</v>
      </c>
    </row>
    <row r="31" spans="1:11" ht="12.75">
      <c r="A31" t="s">
        <v>28</v>
      </c>
      <c r="B31">
        <v>15</v>
      </c>
      <c r="H31" s="17" t="s">
        <v>72</v>
      </c>
      <c r="I31" s="18">
        <v>27</v>
      </c>
      <c r="J31" t="s">
        <v>34</v>
      </c>
      <c r="K31">
        <v>21</v>
      </c>
    </row>
    <row r="32" spans="1:11" ht="12.75">
      <c r="A32" t="s">
        <v>29</v>
      </c>
      <c r="B32">
        <v>16</v>
      </c>
      <c r="H32" s="17" t="s">
        <v>73</v>
      </c>
      <c r="I32" s="18">
        <v>28</v>
      </c>
      <c r="J32" t="s">
        <v>31</v>
      </c>
      <c r="K32">
        <v>18</v>
      </c>
    </row>
    <row r="33" spans="1:11" ht="12.75">
      <c r="A33" t="s">
        <v>38</v>
      </c>
      <c r="B33">
        <v>25</v>
      </c>
      <c r="H33" s="17" t="s">
        <v>74</v>
      </c>
      <c r="I33" s="18">
        <v>29</v>
      </c>
      <c r="J33" t="s">
        <v>27</v>
      </c>
      <c r="K33">
        <v>14</v>
      </c>
    </row>
    <row r="34" spans="8:11" ht="12.75">
      <c r="H34" s="17" t="s">
        <v>79</v>
      </c>
      <c r="I34" s="18">
        <v>30</v>
      </c>
      <c r="J34" t="s">
        <v>24</v>
      </c>
      <c r="K34">
        <v>11</v>
      </c>
    </row>
    <row r="35" spans="8:11" ht="12.75">
      <c r="H35" s="17" t="s">
        <v>81</v>
      </c>
      <c r="I35" s="18">
        <v>32</v>
      </c>
      <c r="J35" t="s">
        <v>29</v>
      </c>
      <c r="K35">
        <v>16</v>
      </c>
    </row>
    <row r="36" spans="8:11" ht="12.75">
      <c r="H36" s="17" t="s">
        <v>82</v>
      </c>
      <c r="I36" s="18">
        <v>33</v>
      </c>
      <c r="J36" t="s">
        <v>17</v>
      </c>
      <c r="K36">
        <v>4</v>
      </c>
    </row>
    <row r="37" spans="8:11" ht="12.75">
      <c r="H37" s="17" t="s">
        <v>42</v>
      </c>
      <c r="I37" s="18">
        <v>971</v>
      </c>
      <c r="J37" s="17" t="s">
        <v>42</v>
      </c>
      <c r="K37" s="18">
        <v>971</v>
      </c>
    </row>
    <row r="38" spans="8:11" ht="12.75">
      <c r="H38" s="17" t="s">
        <v>43</v>
      </c>
      <c r="I38" s="18">
        <v>973</v>
      </c>
      <c r="J38" s="17" t="s">
        <v>43</v>
      </c>
      <c r="K38" s="18">
        <v>973</v>
      </c>
    </row>
    <row r="39" spans="8:11" ht="12.75">
      <c r="H39" s="17" t="s">
        <v>123</v>
      </c>
      <c r="I39" s="18">
        <v>74</v>
      </c>
      <c r="J39" t="s">
        <v>21</v>
      </c>
      <c r="K39">
        <v>8</v>
      </c>
    </row>
    <row r="40" spans="8:11" ht="12.75">
      <c r="H40" s="17" t="s">
        <v>78</v>
      </c>
      <c r="I40" s="18" t="s">
        <v>77</v>
      </c>
      <c r="J40" t="s">
        <v>39</v>
      </c>
      <c r="K40">
        <v>27</v>
      </c>
    </row>
    <row r="41" spans="8:11" ht="12.75">
      <c r="H41" s="17" t="s">
        <v>80</v>
      </c>
      <c r="I41" s="18">
        <v>31</v>
      </c>
      <c r="J41" t="s">
        <v>29</v>
      </c>
      <c r="K41">
        <v>16</v>
      </c>
    </row>
    <row r="42" spans="8:11" ht="12.75">
      <c r="H42" s="17" t="s">
        <v>92</v>
      </c>
      <c r="I42" s="18">
        <v>43</v>
      </c>
      <c r="J42" t="s">
        <v>19</v>
      </c>
      <c r="K42">
        <v>6</v>
      </c>
    </row>
    <row r="43" spans="8:11" ht="12.75">
      <c r="H43" s="17" t="s">
        <v>101</v>
      </c>
      <c r="I43" s="18">
        <v>52</v>
      </c>
      <c r="J43" t="s">
        <v>32</v>
      </c>
      <c r="K43">
        <v>19</v>
      </c>
    </row>
    <row r="44" spans="8:11" ht="12.75">
      <c r="H44" s="17" t="s">
        <v>51</v>
      </c>
      <c r="I44" s="18">
        <v>5</v>
      </c>
      <c r="J44" t="s">
        <v>15</v>
      </c>
      <c r="K44">
        <v>2</v>
      </c>
    </row>
    <row r="45" spans="8:11" ht="12.75">
      <c r="H45" s="17" t="s">
        <v>119</v>
      </c>
      <c r="I45" s="18">
        <v>70</v>
      </c>
      <c r="J45" t="s">
        <v>16</v>
      </c>
      <c r="K45">
        <v>3</v>
      </c>
    </row>
    <row r="46" spans="8:11" ht="12.75">
      <c r="H46" s="17" t="s">
        <v>114</v>
      </c>
      <c r="I46" s="18">
        <v>65</v>
      </c>
      <c r="J46" t="s">
        <v>29</v>
      </c>
      <c r="K46">
        <v>16</v>
      </c>
    </row>
    <row r="47" spans="8:11" ht="12.75">
      <c r="H47" s="17" t="s">
        <v>135</v>
      </c>
      <c r="I47" s="18">
        <v>87</v>
      </c>
      <c r="J47" t="s">
        <v>35</v>
      </c>
      <c r="K47">
        <v>22</v>
      </c>
    </row>
    <row r="48" spans="8:11" ht="12.75">
      <c r="H48" s="17" t="s">
        <v>117</v>
      </c>
      <c r="I48" s="18">
        <v>68</v>
      </c>
      <c r="J48" t="s">
        <v>28</v>
      </c>
      <c r="K48">
        <v>15</v>
      </c>
    </row>
    <row r="49" spans="8:11" ht="12.75">
      <c r="H49" s="17" t="s">
        <v>140</v>
      </c>
      <c r="I49" s="18">
        <v>92</v>
      </c>
      <c r="J49" s="19" t="s">
        <v>38</v>
      </c>
      <c r="K49" s="18">
        <v>25</v>
      </c>
    </row>
    <row r="50" spans="8:11" ht="12.75">
      <c r="H50" s="17" t="s">
        <v>83</v>
      </c>
      <c r="I50" s="18">
        <v>34</v>
      </c>
      <c r="J50" t="s">
        <v>24</v>
      </c>
      <c r="K50">
        <v>11</v>
      </c>
    </row>
    <row r="51" spans="8:11" ht="12.75">
      <c r="H51" s="17" t="s">
        <v>84</v>
      </c>
      <c r="I51" s="18">
        <v>35</v>
      </c>
      <c r="J51" t="s">
        <v>27</v>
      </c>
      <c r="K51">
        <v>14</v>
      </c>
    </row>
    <row r="52" spans="8:11" ht="12.75">
      <c r="H52" s="17" t="s">
        <v>85</v>
      </c>
      <c r="I52" s="18">
        <v>36</v>
      </c>
      <c r="J52" t="s">
        <v>31</v>
      </c>
      <c r="K52">
        <v>18</v>
      </c>
    </row>
    <row r="53" spans="8:11" ht="12.75">
      <c r="H53" s="17" t="s">
        <v>86</v>
      </c>
      <c r="I53" s="18">
        <v>37</v>
      </c>
      <c r="J53" t="s">
        <v>31</v>
      </c>
      <c r="K53">
        <v>18</v>
      </c>
    </row>
    <row r="54" spans="8:11" ht="12.75">
      <c r="H54" s="17" t="s">
        <v>87</v>
      </c>
      <c r="I54" s="18">
        <v>38</v>
      </c>
      <c r="J54" t="s">
        <v>21</v>
      </c>
      <c r="K54">
        <v>8</v>
      </c>
    </row>
    <row r="55" spans="8:11" ht="12.75">
      <c r="H55" s="17" t="s">
        <v>88</v>
      </c>
      <c r="I55" s="18">
        <v>39</v>
      </c>
      <c r="J55" t="s">
        <v>16</v>
      </c>
      <c r="K55">
        <v>3</v>
      </c>
    </row>
    <row r="56" spans="8:11" ht="12.75">
      <c r="H56" s="17" t="s">
        <v>40</v>
      </c>
      <c r="I56" s="18">
        <v>974</v>
      </c>
      <c r="J56" s="17" t="s">
        <v>40</v>
      </c>
      <c r="K56" s="18">
        <v>974</v>
      </c>
    </row>
    <row r="57" spans="8:11" ht="12.75">
      <c r="H57" s="17" t="s">
        <v>89</v>
      </c>
      <c r="I57" s="18">
        <v>40</v>
      </c>
      <c r="J57" t="s">
        <v>17</v>
      </c>
      <c r="K57">
        <v>4</v>
      </c>
    </row>
    <row r="58" spans="8:11" ht="12.75">
      <c r="H58" s="17" t="s">
        <v>91</v>
      </c>
      <c r="I58" s="18">
        <v>42</v>
      </c>
      <c r="J58" t="s">
        <v>23</v>
      </c>
      <c r="K58">
        <v>10</v>
      </c>
    </row>
    <row r="59" spans="8:11" ht="12.75">
      <c r="H59" s="17" t="s">
        <v>93</v>
      </c>
      <c r="I59" s="18">
        <v>44</v>
      </c>
      <c r="J59" t="s">
        <v>30</v>
      </c>
      <c r="K59">
        <v>17</v>
      </c>
    </row>
    <row r="60" spans="8:11" ht="12.75">
      <c r="H60" s="17" t="s">
        <v>94</v>
      </c>
      <c r="I60" s="18">
        <v>45</v>
      </c>
      <c r="J60" t="s">
        <v>31</v>
      </c>
      <c r="K60">
        <v>18</v>
      </c>
    </row>
    <row r="61" spans="8:11" ht="12.75">
      <c r="H61" s="17" t="s">
        <v>90</v>
      </c>
      <c r="I61" s="18">
        <v>41</v>
      </c>
      <c r="J61" t="s">
        <v>31</v>
      </c>
      <c r="K61">
        <v>18</v>
      </c>
    </row>
    <row r="62" spans="8:11" ht="12.75">
      <c r="H62" s="17" t="s">
        <v>95</v>
      </c>
      <c r="I62" s="18">
        <v>46</v>
      </c>
      <c r="J62" t="s">
        <v>29</v>
      </c>
      <c r="K62">
        <v>16</v>
      </c>
    </row>
    <row r="63" spans="8:11" ht="12.75">
      <c r="H63" s="17" t="s">
        <v>96</v>
      </c>
      <c r="I63" s="18">
        <v>47</v>
      </c>
      <c r="J63" t="s">
        <v>17</v>
      </c>
      <c r="K63">
        <v>4</v>
      </c>
    </row>
    <row r="64" spans="8:11" ht="12.75">
      <c r="H64" s="17" t="s">
        <v>97</v>
      </c>
      <c r="I64" s="18">
        <v>48</v>
      </c>
      <c r="J64" t="s">
        <v>24</v>
      </c>
      <c r="K64">
        <v>11</v>
      </c>
    </row>
    <row r="65" spans="8:11" ht="12.75">
      <c r="H65" s="17" t="s">
        <v>98</v>
      </c>
      <c r="I65" s="18">
        <v>49</v>
      </c>
      <c r="J65" t="s">
        <v>30</v>
      </c>
      <c r="K65">
        <v>17</v>
      </c>
    </row>
    <row r="66" spans="8:11" ht="12.75">
      <c r="H66" s="17" t="s">
        <v>99</v>
      </c>
      <c r="I66" s="18">
        <v>50</v>
      </c>
      <c r="J66" t="s">
        <v>18</v>
      </c>
      <c r="K66">
        <v>5</v>
      </c>
    </row>
    <row r="67" spans="8:11" ht="12.75">
      <c r="H67" s="17" t="s">
        <v>100</v>
      </c>
      <c r="I67" s="18">
        <v>51</v>
      </c>
      <c r="J67" t="s">
        <v>32</v>
      </c>
      <c r="K67">
        <v>19</v>
      </c>
    </row>
    <row r="68" spans="8:11" ht="12.75">
      <c r="H68" s="17" t="s">
        <v>41</v>
      </c>
      <c r="I68" s="18">
        <v>972</v>
      </c>
      <c r="J68" s="17" t="s">
        <v>41</v>
      </c>
      <c r="K68" s="18">
        <v>972</v>
      </c>
    </row>
    <row r="69" spans="8:11" ht="12.75">
      <c r="H69" s="17" t="s">
        <v>102</v>
      </c>
      <c r="I69" s="18">
        <v>53</v>
      </c>
      <c r="J69" t="s">
        <v>30</v>
      </c>
      <c r="K69">
        <v>17</v>
      </c>
    </row>
    <row r="70" spans="8:11" ht="12.75">
      <c r="H70" s="20" t="s">
        <v>144</v>
      </c>
      <c r="I70" s="18">
        <v>976</v>
      </c>
      <c r="J70" s="20" t="s">
        <v>144</v>
      </c>
      <c r="K70" s="18">
        <v>976</v>
      </c>
    </row>
    <row r="71" spans="8:11" ht="12.75">
      <c r="H71" s="17" t="s">
        <v>103</v>
      </c>
      <c r="I71" s="18">
        <v>54</v>
      </c>
      <c r="J71" t="s">
        <v>25</v>
      </c>
      <c r="K71">
        <v>12</v>
      </c>
    </row>
    <row r="72" spans="8:11" ht="12.75">
      <c r="H72" s="17" t="s">
        <v>104</v>
      </c>
      <c r="I72" s="18">
        <v>55</v>
      </c>
      <c r="J72" t="s">
        <v>25</v>
      </c>
      <c r="K72">
        <v>12</v>
      </c>
    </row>
    <row r="73" spans="8:11" ht="12.75">
      <c r="H73" s="17" t="s">
        <v>105</v>
      </c>
      <c r="I73" s="18">
        <v>56</v>
      </c>
      <c r="J73" t="s">
        <v>27</v>
      </c>
      <c r="K73">
        <v>14</v>
      </c>
    </row>
    <row r="74" spans="8:11" ht="12.75">
      <c r="H74" s="17" t="s">
        <v>106</v>
      </c>
      <c r="I74" s="18">
        <v>57</v>
      </c>
      <c r="J74" t="s">
        <v>25</v>
      </c>
      <c r="K74">
        <v>12</v>
      </c>
    </row>
    <row r="75" spans="8:11" ht="12.75">
      <c r="H75" s="17" t="s">
        <v>107</v>
      </c>
      <c r="I75" s="18">
        <v>58</v>
      </c>
      <c r="J75" t="s">
        <v>20</v>
      </c>
      <c r="K75">
        <v>7</v>
      </c>
    </row>
    <row r="76" spans="8:11" ht="12.75">
      <c r="H76" s="17" t="s">
        <v>108</v>
      </c>
      <c r="I76" s="18">
        <v>59</v>
      </c>
      <c r="J76" t="s">
        <v>22</v>
      </c>
      <c r="K76">
        <v>9</v>
      </c>
    </row>
    <row r="77" spans="8:11" ht="12.75">
      <c r="H77" s="17" t="s">
        <v>109</v>
      </c>
      <c r="I77" s="18">
        <v>60</v>
      </c>
      <c r="J77" t="s">
        <v>33</v>
      </c>
      <c r="K77">
        <v>20</v>
      </c>
    </row>
    <row r="78" spans="8:11" ht="12.75">
      <c r="H78" s="17" t="s">
        <v>110</v>
      </c>
      <c r="I78" s="18">
        <v>61</v>
      </c>
      <c r="J78" t="s">
        <v>18</v>
      </c>
      <c r="K78">
        <v>5</v>
      </c>
    </row>
    <row r="79" spans="8:11" ht="12.75">
      <c r="H79" s="17" t="s">
        <v>14</v>
      </c>
      <c r="I79" s="18">
        <v>75</v>
      </c>
      <c r="J79" t="s">
        <v>14</v>
      </c>
      <c r="K79">
        <v>1</v>
      </c>
    </row>
    <row r="80" spans="8:11" ht="12.75">
      <c r="H80" s="17" t="s">
        <v>111</v>
      </c>
      <c r="I80" s="18">
        <v>62</v>
      </c>
      <c r="J80" t="s">
        <v>22</v>
      </c>
      <c r="K80">
        <v>9</v>
      </c>
    </row>
    <row r="81" spans="8:11" ht="12.75">
      <c r="H81" s="17" t="s">
        <v>112</v>
      </c>
      <c r="I81" s="18">
        <v>63</v>
      </c>
      <c r="J81" t="s">
        <v>19</v>
      </c>
      <c r="K81">
        <v>6</v>
      </c>
    </row>
    <row r="82" spans="8:11" ht="12.75">
      <c r="H82" s="17" t="s">
        <v>113</v>
      </c>
      <c r="I82" s="18">
        <v>64</v>
      </c>
      <c r="J82" t="s">
        <v>17</v>
      </c>
      <c r="K82">
        <v>4</v>
      </c>
    </row>
    <row r="83" spans="8:11" ht="12.75">
      <c r="H83" s="17" t="s">
        <v>115</v>
      </c>
      <c r="I83" s="18">
        <v>66</v>
      </c>
      <c r="J83" t="s">
        <v>24</v>
      </c>
      <c r="K83">
        <v>11</v>
      </c>
    </row>
    <row r="84" spans="8:11" ht="12.75">
      <c r="H84" s="17" t="s">
        <v>118</v>
      </c>
      <c r="I84" s="18">
        <v>69</v>
      </c>
      <c r="J84" t="s">
        <v>23</v>
      </c>
      <c r="K84">
        <v>10</v>
      </c>
    </row>
    <row r="85" spans="8:11" ht="12.75">
      <c r="H85" s="17" t="s">
        <v>120</v>
      </c>
      <c r="I85" s="18">
        <v>71</v>
      </c>
      <c r="J85" t="s">
        <v>20</v>
      </c>
      <c r="K85">
        <v>7</v>
      </c>
    </row>
    <row r="86" spans="8:11" ht="12.75">
      <c r="H86" s="17" t="s">
        <v>121</v>
      </c>
      <c r="I86" s="18">
        <v>72</v>
      </c>
      <c r="J86" t="s">
        <v>30</v>
      </c>
      <c r="K86">
        <v>17</v>
      </c>
    </row>
    <row r="87" spans="8:11" ht="12.75">
      <c r="H87" s="17" t="s">
        <v>122</v>
      </c>
      <c r="I87" s="18">
        <v>73</v>
      </c>
      <c r="J87" t="s">
        <v>21</v>
      </c>
      <c r="K87">
        <v>8</v>
      </c>
    </row>
    <row r="88" spans="8:11" ht="12.75">
      <c r="H88" s="17" t="s">
        <v>124</v>
      </c>
      <c r="I88" s="18">
        <v>76</v>
      </c>
      <c r="J88" t="s">
        <v>34</v>
      </c>
      <c r="K88">
        <v>21</v>
      </c>
    </row>
    <row r="89" spans="8:11" ht="12.75">
      <c r="H89" s="17" t="s">
        <v>125</v>
      </c>
      <c r="I89" s="18">
        <v>77</v>
      </c>
      <c r="J89" t="s">
        <v>37</v>
      </c>
      <c r="K89">
        <v>24</v>
      </c>
    </row>
    <row r="90" spans="8:11" ht="12.75">
      <c r="H90" s="17" t="s">
        <v>141</v>
      </c>
      <c r="I90" s="18">
        <v>93</v>
      </c>
      <c r="J90" t="s">
        <v>37</v>
      </c>
      <c r="K90">
        <v>24</v>
      </c>
    </row>
    <row r="91" spans="8:11" ht="12.75">
      <c r="H91" s="17" t="s">
        <v>128</v>
      </c>
      <c r="I91" s="18">
        <v>80</v>
      </c>
      <c r="J91" t="s">
        <v>33</v>
      </c>
      <c r="K91">
        <v>20</v>
      </c>
    </row>
    <row r="92" spans="8:11" ht="12.75">
      <c r="H92" s="17" t="s">
        <v>129</v>
      </c>
      <c r="I92" s="18">
        <v>81</v>
      </c>
      <c r="J92" t="s">
        <v>29</v>
      </c>
      <c r="K92">
        <v>16</v>
      </c>
    </row>
    <row r="93" spans="8:11" ht="12.75">
      <c r="H93" s="17" t="s">
        <v>130</v>
      </c>
      <c r="I93" s="18">
        <v>82</v>
      </c>
      <c r="J93" t="s">
        <v>29</v>
      </c>
      <c r="K93">
        <v>16</v>
      </c>
    </row>
    <row r="94" spans="8:11" ht="12.75">
      <c r="H94" s="17" t="s">
        <v>138</v>
      </c>
      <c r="I94" s="18">
        <v>90</v>
      </c>
      <c r="J94" t="s">
        <v>16</v>
      </c>
      <c r="K94">
        <v>3</v>
      </c>
    </row>
    <row r="95" spans="8:11" ht="12.75">
      <c r="H95" s="17" t="s">
        <v>142</v>
      </c>
      <c r="I95" s="18">
        <v>94</v>
      </c>
      <c r="J95" t="s">
        <v>37</v>
      </c>
      <c r="K95">
        <v>24</v>
      </c>
    </row>
    <row r="96" spans="8:11" ht="12.75">
      <c r="H96" s="17" t="s">
        <v>143</v>
      </c>
      <c r="I96" s="18">
        <v>95</v>
      </c>
      <c r="J96" s="19" t="s">
        <v>38</v>
      </c>
      <c r="K96" s="18">
        <v>25</v>
      </c>
    </row>
    <row r="97" spans="8:11" ht="12.75">
      <c r="H97" s="17" t="s">
        <v>131</v>
      </c>
      <c r="I97" s="18">
        <v>83</v>
      </c>
      <c r="J97" t="s">
        <v>36</v>
      </c>
      <c r="K97">
        <v>23</v>
      </c>
    </row>
    <row r="98" spans="8:11" ht="12.75">
      <c r="H98" s="17" t="s">
        <v>132</v>
      </c>
      <c r="I98" s="18">
        <v>84</v>
      </c>
      <c r="J98" t="s">
        <v>15</v>
      </c>
      <c r="K98">
        <v>2</v>
      </c>
    </row>
    <row r="99" spans="8:11" ht="12.75">
      <c r="H99" s="17" t="s">
        <v>133</v>
      </c>
      <c r="I99" s="18">
        <v>85</v>
      </c>
      <c r="J99" t="s">
        <v>30</v>
      </c>
      <c r="K99">
        <v>17</v>
      </c>
    </row>
    <row r="100" spans="8:11" ht="12.75">
      <c r="H100" s="17" t="s">
        <v>134</v>
      </c>
      <c r="I100" s="18">
        <v>86</v>
      </c>
      <c r="J100" t="s">
        <v>26</v>
      </c>
      <c r="K100">
        <v>13</v>
      </c>
    </row>
    <row r="101" spans="8:11" ht="12.75">
      <c r="H101" s="17" t="s">
        <v>136</v>
      </c>
      <c r="I101" s="18">
        <v>88</v>
      </c>
      <c r="J101" t="s">
        <v>25</v>
      </c>
      <c r="K101">
        <v>12</v>
      </c>
    </row>
    <row r="102" spans="8:11" ht="12.75">
      <c r="H102" s="17" t="s">
        <v>137</v>
      </c>
      <c r="I102" s="18">
        <v>89</v>
      </c>
      <c r="J102" t="s">
        <v>20</v>
      </c>
      <c r="K102">
        <v>7</v>
      </c>
    </row>
    <row r="103" spans="8:11" ht="12.75">
      <c r="H103" s="17" t="s">
        <v>126</v>
      </c>
      <c r="I103" s="18">
        <v>78</v>
      </c>
      <c r="J103" s="19" t="s">
        <v>38</v>
      </c>
      <c r="K103" s="18">
        <v>25</v>
      </c>
    </row>
  </sheetData>
  <sheetProtection/>
  <autoFilter ref="A1:K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245"/>
  <sheetViews>
    <sheetView tabSelected="1" view="pageBreakPreview" zoomScale="50" zoomScaleNormal="75" zoomScaleSheetLayoutView="50" zoomScalePageLayoutView="0" workbookViewId="0" topLeftCell="A1">
      <selection activeCell="T181" sqref="T181"/>
    </sheetView>
  </sheetViews>
  <sheetFormatPr defaultColWidth="13.28125" defaultRowHeight="12.75"/>
  <cols>
    <col min="1" max="9" width="13.28125" style="12" customWidth="1"/>
    <col min="10" max="10" width="13.421875" style="12" customWidth="1"/>
    <col min="11" max="12" width="13.28125" style="12" customWidth="1"/>
    <col min="13" max="13" width="13.28125" style="13" customWidth="1"/>
    <col min="14" max="16384" width="13.28125" style="16" customWidth="1"/>
  </cols>
  <sheetData>
    <row r="1" spans="1:13" ht="121.5" customHeight="1">
      <c r="A1" s="251" t="s">
        <v>251</v>
      </c>
      <c r="B1" s="252"/>
      <c r="C1" s="252"/>
      <c r="D1" s="252"/>
      <c r="E1" s="252"/>
      <c r="F1" s="252"/>
      <c r="G1" s="252"/>
      <c r="H1" s="252"/>
      <c r="I1" s="1"/>
      <c r="J1" s="253" t="s">
        <v>250</v>
      </c>
      <c r="K1" s="254"/>
      <c r="L1" s="254"/>
      <c r="M1" s="254"/>
    </row>
    <row r="2" spans="1:13" ht="15.75">
      <c r="A2" s="2"/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3"/>
    </row>
    <row r="3" spans="1:13" ht="50.25" customHeight="1">
      <c r="A3" s="255" t="s">
        <v>0</v>
      </c>
      <c r="B3" s="256"/>
      <c r="C3" s="256"/>
      <c r="D3" s="256"/>
      <c r="E3" s="256"/>
      <c r="F3" s="256"/>
      <c r="G3" s="256"/>
      <c r="H3" s="257"/>
      <c r="I3" s="5"/>
      <c r="J3" s="258" t="s">
        <v>1</v>
      </c>
      <c r="K3" s="259"/>
      <c r="L3" s="259"/>
      <c r="M3" s="260"/>
    </row>
    <row r="4" spans="1:13" ht="36" customHeight="1" thickBot="1">
      <c r="A4" s="261" t="s">
        <v>2</v>
      </c>
      <c r="B4" s="262"/>
      <c r="C4" s="267"/>
      <c r="D4" s="268"/>
      <c r="E4" s="269"/>
      <c r="F4" s="270" t="s">
        <v>3</v>
      </c>
      <c r="G4" s="271"/>
      <c r="H4" s="272"/>
      <c r="I4" s="5"/>
      <c r="J4" s="273" t="s">
        <v>4</v>
      </c>
      <c r="K4" s="273"/>
      <c r="L4" s="273"/>
      <c r="M4" s="21" t="s">
        <v>149</v>
      </c>
    </row>
    <row r="5" spans="1:13" ht="48" customHeight="1">
      <c r="A5" s="263"/>
      <c r="B5" s="264"/>
      <c r="C5" s="274"/>
      <c r="D5" s="275"/>
      <c r="E5" s="276"/>
      <c r="F5" s="277" t="s">
        <v>5</v>
      </c>
      <c r="G5" s="278"/>
      <c r="H5" s="279"/>
      <c r="I5" s="5"/>
      <c r="J5" s="105" t="s">
        <v>6</v>
      </c>
      <c r="K5" s="280" t="s">
        <v>85</v>
      </c>
      <c r="L5" s="280"/>
      <c r="M5" s="106">
        <f>VLOOKUP($K$5,Départements,2,0)</f>
        <v>36</v>
      </c>
    </row>
    <row r="6" spans="1:13" ht="42.75" customHeight="1" thickBot="1">
      <c r="A6" s="265"/>
      <c r="B6" s="266"/>
      <c r="C6" s="229"/>
      <c r="D6" s="230"/>
      <c r="E6" s="231"/>
      <c r="F6" s="247" t="s">
        <v>7</v>
      </c>
      <c r="G6" s="248"/>
      <c r="H6" s="249"/>
      <c r="I6" s="5"/>
      <c r="J6" s="107" t="s">
        <v>13</v>
      </c>
      <c r="K6" s="250" t="str">
        <f>VLOOKUP($K$5,Départements,3,0)</f>
        <v>ORLEANS-TOURS</v>
      </c>
      <c r="L6" s="250"/>
      <c r="M6" s="108">
        <f>VLOOKUP($K$5,Départements,4,0)</f>
        <v>18</v>
      </c>
    </row>
    <row r="7" spans="1:13" ht="15">
      <c r="A7" s="5"/>
      <c r="B7" s="5"/>
      <c r="C7" s="5"/>
      <c r="D7" s="5"/>
      <c r="E7" s="5"/>
      <c r="F7" s="5"/>
      <c r="G7" s="5"/>
      <c r="H7" s="5"/>
      <c r="I7" s="5"/>
      <c r="J7" s="7"/>
      <c r="K7" s="7"/>
      <c r="L7" s="7"/>
      <c r="M7" s="6"/>
    </row>
    <row r="8" spans="1:27" ht="36" customHeight="1">
      <c r="A8" s="70"/>
      <c r="B8" s="245" t="s">
        <v>262</v>
      </c>
      <c r="C8" s="246"/>
      <c r="D8" s="246"/>
      <c r="E8" s="73" t="s">
        <v>240</v>
      </c>
      <c r="F8" s="243"/>
      <c r="G8" s="243"/>
      <c r="H8" s="243"/>
      <c r="J8" s="74" t="s">
        <v>242</v>
      </c>
      <c r="K8" s="243"/>
      <c r="L8" s="243"/>
      <c r="M8" s="243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30" customHeight="1">
      <c r="A9" s="72"/>
      <c r="B9" s="246"/>
      <c r="C9" s="246"/>
      <c r="D9" s="246"/>
      <c r="E9" s="74" t="s">
        <v>241</v>
      </c>
      <c r="F9" s="243"/>
      <c r="G9" s="243"/>
      <c r="H9" s="243"/>
      <c r="J9" s="74" t="s">
        <v>243</v>
      </c>
      <c r="K9" s="243"/>
      <c r="L9" s="243"/>
      <c r="M9" s="243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30" customHeight="1">
      <c r="A10" s="232"/>
      <c r="B10" s="233"/>
      <c r="C10" s="233"/>
      <c r="D10" s="233"/>
      <c r="E10" s="233"/>
      <c r="F10" s="234"/>
      <c r="G10" s="234"/>
      <c r="H10" s="234"/>
      <c r="I10" s="235"/>
      <c r="J10" s="233"/>
      <c r="K10" s="234"/>
      <c r="L10" s="234"/>
      <c r="M10" s="234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13" ht="15.75">
      <c r="A11" s="9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</row>
    <row r="12" spans="1:17" s="15" customFormat="1" ht="28.5" customHeight="1">
      <c r="A12" s="244" t="s">
        <v>150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6" s="15" customFormat="1" ht="12.7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7" s="23" customFormat="1" ht="49.5" customHeight="1">
      <c r="A14" s="10"/>
      <c r="B14" s="10"/>
      <c r="C14" s="281" t="s">
        <v>8</v>
      </c>
      <c r="D14" s="282"/>
      <c r="E14" s="282"/>
      <c r="F14" s="282"/>
      <c r="G14" s="283"/>
      <c r="H14" s="10"/>
      <c r="I14" s="10"/>
      <c r="J14" s="10"/>
      <c r="K14" s="281" t="s">
        <v>231</v>
      </c>
      <c r="L14" s="282"/>
      <c r="M14" s="282"/>
      <c r="N14" s="282"/>
      <c r="O14" s="283"/>
      <c r="P14" s="22"/>
      <c r="Q14" s="10"/>
    </row>
    <row r="15" spans="2:15" s="15" customFormat="1" ht="49.5" customHeight="1" thickBot="1">
      <c r="B15" s="11"/>
      <c r="C15" s="34" t="s">
        <v>151</v>
      </c>
      <c r="D15" s="57" t="s">
        <v>230</v>
      </c>
      <c r="E15" s="57" t="s">
        <v>9</v>
      </c>
      <c r="F15" s="57" t="s">
        <v>152</v>
      </c>
      <c r="G15" s="58" t="s">
        <v>10</v>
      </c>
      <c r="H15" s="11"/>
      <c r="J15" s="11"/>
      <c r="K15" s="34" t="s">
        <v>151</v>
      </c>
      <c r="L15" s="57" t="s">
        <v>230</v>
      </c>
      <c r="M15" s="57" t="s">
        <v>9</v>
      </c>
      <c r="N15" s="57" t="s">
        <v>152</v>
      </c>
      <c r="O15" s="58" t="s">
        <v>10</v>
      </c>
    </row>
    <row r="16" spans="1:15" s="15" customFormat="1" ht="27" customHeight="1">
      <c r="A16" s="284" t="s">
        <v>153</v>
      </c>
      <c r="B16" s="59" t="s">
        <v>154</v>
      </c>
      <c r="C16" s="130">
        <v>59</v>
      </c>
      <c r="D16" s="130">
        <v>3</v>
      </c>
      <c r="E16" s="130">
        <v>0</v>
      </c>
      <c r="F16" s="131">
        <f>SUM(D16:E16)</f>
        <v>3</v>
      </c>
      <c r="G16" s="132">
        <f>SUM(C16,F16)</f>
        <v>62</v>
      </c>
      <c r="H16" s="25"/>
      <c r="I16" s="284" t="s">
        <v>155</v>
      </c>
      <c r="J16" s="59" t="s">
        <v>154</v>
      </c>
      <c r="K16" s="130">
        <v>252</v>
      </c>
      <c r="L16" s="130">
        <v>18</v>
      </c>
      <c r="M16" s="130">
        <v>0</v>
      </c>
      <c r="N16" s="131">
        <f>SUM(L16:M16)</f>
        <v>18</v>
      </c>
      <c r="O16" s="132">
        <f>SUM(K16,N16)</f>
        <v>270</v>
      </c>
    </row>
    <row r="17" spans="1:15" s="15" customFormat="1" ht="27" customHeight="1">
      <c r="A17" s="285"/>
      <c r="B17" s="24" t="s">
        <v>156</v>
      </c>
      <c r="C17" s="133">
        <v>97</v>
      </c>
      <c r="D17" s="133">
        <v>3</v>
      </c>
      <c r="E17" s="133">
        <v>0</v>
      </c>
      <c r="F17" s="134">
        <f>SUM(D17:E17)</f>
        <v>3</v>
      </c>
      <c r="G17" s="135">
        <f>SUM(C17,F17)</f>
        <v>100</v>
      </c>
      <c r="H17" s="25"/>
      <c r="I17" s="285"/>
      <c r="J17" s="24" t="s">
        <v>156</v>
      </c>
      <c r="K17" s="133">
        <v>508</v>
      </c>
      <c r="L17" s="133">
        <v>24</v>
      </c>
      <c r="M17" s="133">
        <v>0</v>
      </c>
      <c r="N17" s="134">
        <f>SUM(L17:M17)</f>
        <v>24</v>
      </c>
      <c r="O17" s="135">
        <f>SUM(K17,N17)</f>
        <v>532</v>
      </c>
    </row>
    <row r="18" spans="1:16" s="15" customFormat="1" ht="27" customHeight="1">
      <c r="A18" s="285"/>
      <c r="B18" s="24" t="s">
        <v>157</v>
      </c>
      <c r="C18" s="133">
        <v>63</v>
      </c>
      <c r="D18" s="133">
        <v>0</v>
      </c>
      <c r="E18" s="133">
        <v>0</v>
      </c>
      <c r="F18" s="134">
        <f>SUM(D18:E18)</f>
        <v>0</v>
      </c>
      <c r="G18" s="135">
        <f>SUM(C18,F18)</f>
        <v>63</v>
      </c>
      <c r="H18" s="25"/>
      <c r="I18" s="285"/>
      <c r="J18" s="24" t="s">
        <v>157</v>
      </c>
      <c r="K18" s="133">
        <v>0</v>
      </c>
      <c r="L18" s="133">
        <v>0</v>
      </c>
      <c r="M18" s="133">
        <v>0</v>
      </c>
      <c r="N18" s="134">
        <f>SUM(L18:M18)</f>
        <v>0</v>
      </c>
      <c r="O18" s="135">
        <f>SUM(K18,N18)</f>
        <v>0</v>
      </c>
      <c r="P18" s="26"/>
    </row>
    <row r="19" spans="1:16" s="15" customFormat="1" ht="49.5" customHeight="1" thickBot="1">
      <c r="A19" s="286"/>
      <c r="B19" s="60" t="s">
        <v>10</v>
      </c>
      <c r="C19" s="136">
        <f>SUM(C16:C18)</f>
        <v>219</v>
      </c>
      <c r="D19" s="136">
        <f>SUM(D16:D18)</f>
        <v>6</v>
      </c>
      <c r="E19" s="136">
        <f>SUM(E16:E18)</f>
        <v>0</v>
      </c>
      <c r="F19" s="241">
        <f>SUM(F16:F18)</f>
        <v>6</v>
      </c>
      <c r="G19" s="137">
        <f>SUM(G16:G18)</f>
        <v>225</v>
      </c>
      <c r="H19" s="25"/>
      <c r="I19" s="286"/>
      <c r="J19" s="60" t="s">
        <v>10</v>
      </c>
      <c r="K19" s="136">
        <f>SUM(K16:K18)</f>
        <v>760</v>
      </c>
      <c r="L19" s="136">
        <f>SUM(L16:L18)</f>
        <v>42</v>
      </c>
      <c r="M19" s="136">
        <f>SUM(M16:M18)</f>
        <v>0</v>
      </c>
      <c r="N19" s="241">
        <f>SUM(N16:N18)</f>
        <v>42</v>
      </c>
      <c r="O19" s="137">
        <f>SUM(O16:O18)</f>
        <v>802</v>
      </c>
      <c r="P19" s="26"/>
    </row>
    <row r="20" spans="1:9" s="15" customFormat="1" ht="23.25" customHeight="1">
      <c r="A20" s="27" t="s">
        <v>158</v>
      </c>
      <c r="B20" s="28"/>
      <c r="C20" s="28"/>
      <c r="D20" s="28"/>
      <c r="E20" s="28"/>
      <c r="F20" s="28"/>
      <c r="G20" s="28"/>
      <c r="H20" s="28"/>
      <c r="I20" s="27" t="s">
        <v>158</v>
      </c>
    </row>
    <row r="21" spans="1:12" s="15" customFormat="1" ht="12.75" customHeight="1" thickBot="1">
      <c r="A21" s="29"/>
      <c r="B21" s="29"/>
      <c r="C21" s="30"/>
      <c r="D21" s="30"/>
      <c r="E21" s="30"/>
      <c r="F21" s="30"/>
      <c r="G21" s="30"/>
      <c r="H21" s="29"/>
      <c r="I21" s="31"/>
      <c r="J21" s="31"/>
      <c r="K21" s="32"/>
      <c r="L21" s="32"/>
    </row>
    <row r="22" spans="1:17" s="15" customFormat="1" ht="25.5" customHeight="1" thickBot="1">
      <c r="A22" s="287" t="s">
        <v>252</v>
      </c>
      <c r="B22" s="288"/>
      <c r="C22" s="289"/>
      <c r="D22" s="290" t="s">
        <v>255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</row>
    <row r="23" spans="1:12" s="15" customFormat="1" ht="12.75" customHeight="1" thickBot="1">
      <c r="A23" s="29"/>
      <c r="B23" s="29"/>
      <c r="C23" s="30"/>
      <c r="D23" s="30"/>
      <c r="E23" s="30"/>
      <c r="F23" s="30"/>
      <c r="G23" s="30"/>
      <c r="H23" s="30"/>
      <c r="I23" s="31"/>
      <c r="J23" s="31"/>
      <c r="K23" s="31"/>
      <c r="L23" s="32"/>
    </row>
    <row r="24" spans="1:17" s="15" customFormat="1" ht="49.5" customHeight="1">
      <c r="A24" s="292" t="s">
        <v>159</v>
      </c>
      <c r="B24" s="293"/>
      <c r="C24" s="296" t="s">
        <v>160</v>
      </c>
      <c r="D24" s="297"/>
      <c r="E24" s="297"/>
      <c r="F24" s="297"/>
      <c r="G24" s="297"/>
      <c r="H24" s="297" t="s">
        <v>263</v>
      </c>
      <c r="I24" s="297"/>
      <c r="J24" s="297"/>
      <c r="K24" s="297"/>
      <c r="L24" s="297"/>
      <c r="M24" s="297" t="s">
        <v>264</v>
      </c>
      <c r="N24" s="297"/>
      <c r="O24" s="297"/>
      <c r="P24" s="297"/>
      <c r="Q24" s="298"/>
    </row>
    <row r="25" spans="1:17" s="15" customFormat="1" ht="49.5" customHeight="1" thickBot="1">
      <c r="A25" s="294"/>
      <c r="B25" s="295"/>
      <c r="C25" s="85" t="s">
        <v>151</v>
      </c>
      <c r="D25" s="56" t="s">
        <v>230</v>
      </c>
      <c r="E25" s="56" t="s">
        <v>9</v>
      </c>
      <c r="F25" s="56" t="s">
        <v>152</v>
      </c>
      <c r="G25" s="50" t="s">
        <v>10</v>
      </c>
      <c r="H25" s="33" t="s">
        <v>151</v>
      </c>
      <c r="I25" s="56" t="s">
        <v>230</v>
      </c>
      <c r="J25" s="56" t="s">
        <v>9</v>
      </c>
      <c r="K25" s="56" t="s">
        <v>152</v>
      </c>
      <c r="L25" s="50" t="s">
        <v>10</v>
      </c>
      <c r="M25" s="33" t="s">
        <v>151</v>
      </c>
      <c r="N25" s="56" t="s">
        <v>230</v>
      </c>
      <c r="O25" s="56" t="s">
        <v>9</v>
      </c>
      <c r="P25" s="56" t="s">
        <v>152</v>
      </c>
      <c r="Q25" s="51" t="s">
        <v>10</v>
      </c>
    </row>
    <row r="26" spans="1:17" s="15" customFormat="1" ht="27.75" customHeight="1">
      <c r="A26" s="299" t="s">
        <v>161</v>
      </c>
      <c r="B26" s="300"/>
      <c r="C26" s="138">
        <v>2102</v>
      </c>
      <c r="D26" s="130">
        <v>105</v>
      </c>
      <c r="E26" s="130">
        <v>0</v>
      </c>
      <c r="F26" s="139">
        <f aca="true" t="shared" si="0" ref="F26:F38">SUM(D26:E26)</f>
        <v>105</v>
      </c>
      <c r="G26" s="140">
        <f aca="true" t="shared" si="1" ref="G26:G38">SUM(C26,F26)</f>
        <v>2207</v>
      </c>
      <c r="H26" s="130"/>
      <c r="I26" s="130"/>
      <c r="J26" s="130">
        <v>0</v>
      </c>
      <c r="K26" s="139">
        <f aca="true" t="shared" si="2" ref="K26:K38">SUM(I26:J26)</f>
        <v>0</v>
      </c>
      <c r="L26" s="140">
        <f aca="true" t="shared" si="3" ref="L26:L38">SUM(H26,K26)</f>
        <v>0</v>
      </c>
      <c r="M26" s="217">
        <f aca="true" t="shared" si="4" ref="M26:Q38">IF(C26=0,"",H26/C26*100)</f>
        <v>0</v>
      </c>
      <c r="N26" s="217">
        <f t="shared" si="4"/>
        <v>0</v>
      </c>
      <c r="O26" s="217">
        <f t="shared" si="4"/>
      </c>
      <c r="P26" s="63">
        <f t="shared" si="4"/>
        <v>0</v>
      </c>
      <c r="Q26" s="62">
        <f t="shared" si="4"/>
        <v>0</v>
      </c>
    </row>
    <row r="27" spans="1:17" s="15" customFormat="1" ht="27.75" customHeight="1">
      <c r="A27" s="301" t="s">
        <v>162</v>
      </c>
      <c r="B27" s="302"/>
      <c r="C27" s="141">
        <v>2078</v>
      </c>
      <c r="D27" s="133">
        <v>134</v>
      </c>
      <c r="E27" s="133">
        <v>0</v>
      </c>
      <c r="F27" s="142">
        <f t="shared" si="0"/>
        <v>134</v>
      </c>
      <c r="G27" s="143">
        <f t="shared" si="1"/>
        <v>2212</v>
      </c>
      <c r="H27" s="133"/>
      <c r="I27" s="133"/>
      <c r="J27" s="133">
        <v>0</v>
      </c>
      <c r="K27" s="142">
        <f t="shared" si="2"/>
        <v>0</v>
      </c>
      <c r="L27" s="143">
        <f t="shared" si="3"/>
        <v>0</v>
      </c>
      <c r="M27" s="218">
        <f t="shared" si="4"/>
        <v>0</v>
      </c>
      <c r="N27" s="218">
        <f t="shared" si="4"/>
        <v>0</v>
      </c>
      <c r="O27" s="218">
        <f t="shared" si="4"/>
      </c>
      <c r="P27" s="75">
        <f t="shared" si="4"/>
        <v>0</v>
      </c>
      <c r="Q27" s="79">
        <f t="shared" si="4"/>
        <v>0</v>
      </c>
    </row>
    <row r="28" spans="1:17" s="15" customFormat="1" ht="27.75" customHeight="1">
      <c r="A28" s="301" t="s">
        <v>163</v>
      </c>
      <c r="B28" s="302"/>
      <c r="C28" s="141">
        <v>2159</v>
      </c>
      <c r="D28" s="133">
        <v>106</v>
      </c>
      <c r="E28" s="133">
        <v>0</v>
      </c>
      <c r="F28" s="142">
        <f t="shared" si="0"/>
        <v>106</v>
      </c>
      <c r="G28" s="143">
        <f t="shared" si="1"/>
        <v>2265</v>
      </c>
      <c r="H28" s="133"/>
      <c r="I28" s="133"/>
      <c r="J28" s="133">
        <v>0</v>
      </c>
      <c r="K28" s="142">
        <f t="shared" si="2"/>
        <v>0</v>
      </c>
      <c r="L28" s="143">
        <f t="shared" si="3"/>
        <v>0</v>
      </c>
      <c r="M28" s="218">
        <f t="shared" si="4"/>
        <v>0</v>
      </c>
      <c r="N28" s="218">
        <f t="shared" si="4"/>
        <v>0</v>
      </c>
      <c r="O28" s="218">
        <f t="shared" si="4"/>
      </c>
      <c r="P28" s="75">
        <f t="shared" si="4"/>
        <v>0</v>
      </c>
      <c r="Q28" s="79">
        <f t="shared" si="4"/>
        <v>0</v>
      </c>
    </row>
    <row r="29" spans="1:17" s="64" customFormat="1" ht="27.75" customHeight="1" thickBot="1">
      <c r="A29" s="303" t="s">
        <v>164</v>
      </c>
      <c r="B29" s="304"/>
      <c r="C29" s="144">
        <f>SUM(C26:C28)</f>
        <v>6339</v>
      </c>
      <c r="D29" s="145">
        <f>SUM(D26:D28)</f>
        <v>345</v>
      </c>
      <c r="E29" s="145">
        <f>SUM(E26:E28)</f>
        <v>0</v>
      </c>
      <c r="F29" s="145">
        <f t="shared" si="0"/>
        <v>345</v>
      </c>
      <c r="G29" s="146">
        <f t="shared" si="1"/>
        <v>6684</v>
      </c>
      <c r="H29" s="145">
        <f>SUM(H26:H28)</f>
        <v>0</v>
      </c>
      <c r="I29" s="145">
        <f>SUM(I26:I28)</f>
        <v>0</v>
      </c>
      <c r="J29" s="145">
        <f>SUM(J26:J28)</f>
        <v>0</v>
      </c>
      <c r="K29" s="145">
        <f t="shared" si="2"/>
        <v>0</v>
      </c>
      <c r="L29" s="146">
        <f t="shared" si="3"/>
        <v>0</v>
      </c>
      <c r="M29" s="227">
        <f t="shared" si="4"/>
        <v>0</v>
      </c>
      <c r="N29" s="227">
        <f t="shared" si="4"/>
        <v>0</v>
      </c>
      <c r="O29" s="227">
        <f t="shared" si="4"/>
      </c>
      <c r="P29" s="81">
        <f t="shared" si="4"/>
        <v>0</v>
      </c>
      <c r="Q29" s="84">
        <f t="shared" si="4"/>
        <v>0</v>
      </c>
    </row>
    <row r="30" spans="1:17" s="15" customFormat="1" ht="27.75" customHeight="1">
      <c r="A30" s="305" t="s">
        <v>165</v>
      </c>
      <c r="B30" s="306"/>
      <c r="C30" s="138">
        <v>2208</v>
      </c>
      <c r="D30" s="130">
        <v>115</v>
      </c>
      <c r="E30" s="130">
        <v>0</v>
      </c>
      <c r="F30" s="139">
        <f t="shared" si="0"/>
        <v>115</v>
      </c>
      <c r="G30" s="140">
        <f t="shared" si="1"/>
        <v>2323</v>
      </c>
      <c r="H30" s="130"/>
      <c r="I30" s="130"/>
      <c r="J30" s="130">
        <v>0</v>
      </c>
      <c r="K30" s="139">
        <f t="shared" si="2"/>
        <v>0</v>
      </c>
      <c r="L30" s="140">
        <f t="shared" si="3"/>
        <v>0</v>
      </c>
      <c r="M30" s="217">
        <f t="shared" si="4"/>
        <v>0</v>
      </c>
      <c r="N30" s="217">
        <f t="shared" si="4"/>
        <v>0</v>
      </c>
      <c r="O30" s="217">
        <f t="shared" si="4"/>
      </c>
      <c r="P30" s="63">
        <f t="shared" si="4"/>
        <v>0</v>
      </c>
      <c r="Q30" s="62">
        <f t="shared" si="4"/>
        <v>0</v>
      </c>
    </row>
    <row r="31" spans="1:17" s="15" customFormat="1" ht="27.75" customHeight="1">
      <c r="A31" s="307" t="s">
        <v>166</v>
      </c>
      <c r="B31" s="308"/>
      <c r="C31" s="141">
        <v>2167</v>
      </c>
      <c r="D31" s="133">
        <v>112</v>
      </c>
      <c r="E31" s="133">
        <v>0</v>
      </c>
      <c r="F31" s="142">
        <f t="shared" si="0"/>
        <v>112</v>
      </c>
      <c r="G31" s="143">
        <f t="shared" si="1"/>
        <v>2279</v>
      </c>
      <c r="H31" s="133"/>
      <c r="I31" s="133"/>
      <c r="J31" s="133">
        <v>0</v>
      </c>
      <c r="K31" s="142">
        <f t="shared" si="2"/>
        <v>0</v>
      </c>
      <c r="L31" s="143">
        <f t="shared" si="3"/>
        <v>0</v>
      </c>
      <c r="M31" s="218">
        <f t="shared" si="4"/>
        <v>0</v>
      </c>
      <c r="N31" s="218">
        <f t="shared" si="4"/>
        <v>0</v>
      </c>
      <c r="O31" s="218">
        <f t="shared" si="4"/>
      </c>
      <c r="P31" s="75">
        <f t="shared" si="4"/>
        <v>0</v>
      </c>
      <c r="Q31" s="79">
        <f t="shared" si="4"/>
        <v>0</v>
      </c>
    </row>
    <row r="32" spans="1:17" s="64" customFormat="1" ht="27.75" customHeight="1">
      <c r="A32" s="309" t="s">
        <v>167</v>
      </c>
      <c r="B32" s="310"/>
      <c r="C32" s="147">
        <f>SUM(C30:C31)</f>
        <v>4375</v>
      </c>
      <c r="D32" s="148">
        <f>SUM(D30:D31)</f>
        <v>227</v>
      </c>
      <c r="E32" s="148">
        <f>SUM(E30:E31)</f>
        <v>0</v>
      </c>
      <c r="F32" s="148">
        <f t="shared" si="0"/>
        <v>227</v>
      </c>
      <c r="G32" s="149">
        <f t="shared" si="1"/>
        <v>4602</v>
      </c>
      <c r="H32" s="148">
        <f>SUM(H30:H31)</f>
        <v>0</v>
      </c>
      <c r="I32" s="148">
        <f>SUM(I30:I31)</f>
        <v>0</v>
      </c>
      <c r="J32" s="148">
        <f>SUM(J30:J31)</f>
        <v>0</v>
      </c>
      <c r="K32" s="148">
        <f t="shared" si="2"/>
        <v>0</v>
      </c>
      <c r="L32" s="149">
        <f t="shared" si="3"/>
        <v>0</v>
      </c>
      <c r="M32" s="226">
        <f t="shared" si="4"/>
        <v>0</v>
      </c>
      <c r="N32" s="226">
        <f t="shared" si="4"/>
        <v>0</v>
      </c>
      <c r="O32" s="226">
        <f t="shared" si="4"/>
      </c>
      <c r="P32" s="75">
        <f t="shared" si="4"/>
        <v>0</v>
      </c>
      <c r="Q32" s="80">
        <f t="shared" si="4"/>
        <v>0</v>
      </c>
    </row>
    <row r="33" spans="1:17" s="15" customFormat="1" ht="27.75" customHeight="1" thickBot="1">
      <c r="A33" s="311" t="s">
        <v>253</v>
      </c>
      <c r="B33" s="312"/>
      <c r="C33" s="150"/>
      <c r="D33" s="151"/>
      <c r="E33" s="151">
        <v>0</v>
      </c>
      <c r="F33" s="152">
        <f t="shared" si="0"/>
        <v>0</v>
      </c>
      <c r="G33" s="153">
        <f t="shared" si="1"/>
        <v>0</v>
      </c>
      <c r="H33" s="151"/>
      <c r="I33" s="151"/>
      <c r="J33" s="151">
        <v>0</v>
      </c>
      <c r="K33" s="152">
        <f t="shared" si="2"/>
        <v>0</v>
      </c>
      <c r="L33" s="153">
        <f t="shared" si="3"/>
        <v>0</v>
      </c>
      <c r="M33" s="219">
        <f t="shared" si="4"/>
      </c>
      <c r="N33" s="219">
        <f t="shared" si="4"/>
      </c>
      <c r="O33" s="219">
        <f t="shared" si="4"/>
      </c>
      <c r="P33" s="81">
        <f t="shared" si="4"/>
      </c>
      <c r="Q33" s="82">
        <f t="shared" si="4"/>
      </c>
    </row>
    <row r="34" spans="1:17" s="15" customFormat="1" ht="27.75" customHeight="1">
      <c r="A34" s="305" t="s">
        <v>168</v>
      </c>
      <c r="B34" s="306"/>
      <c r="C34" s="138">
        <v>2113</v>
      </c>
      <c r="D34" s="130">
        <v>85</v>
      </c>
      <c r="E34" s="130">
        <v>0</v>
      </c>
      <c r="F34" s="139">
        <f t="shared" si="0"/>
        <v>85</v>
      </c>
      <c r="G34" s="140">
        <f t="shared" si="1"/>
        <v>2198</v>
      </c>
      <c r="H34" s="130"/>
      <c r="I34" s="130"/>
      <c r="J34" s="130">
        <v>0</v>
      </c>
      <c r="K34" s="139">
        <f t="shared" si="2"/>
        <v>0</v>
      </c>
      <c r="L34" s="140">
        <f t="shared" si="3"/>
        <v>0</v>
      </c>
      <c r="M34" s="217">
        <f t="shared" si="4"/>
        <v>0</v>
      </c>
      <c r="N34" s="217">
        <f t="shared" si="4"/>
        <v>0</v>
      </c>
      <c r="O34" s="217">
        <f t="shared" si="4"/>
      </c>
      <c r="P34" s="63">
        <f t="shared" si="4"/>
        <v>0</v>
      </c>
      <c r="Q34" s="62">
        <f t="shared" si="4"/>
        <v>0</v>
      </c>
    </row>
    <row r="35" spans="1:17" s="15" customFormat="1" ht="27.75" customHeight="1">
      <c r="A35" s="313" t="s">
        <v>11</v>
      </c>
      <c r="B35" s="314"/>
      <c r="C35" s="141">
        <v>2177</v>
      </c>
      <c r="D35" s="133">
        <v>82</v>
      </c>
      <c r="E35" s="133">
        <v>0</v>
      </c>
      <c r="F35" s="142">
        <f t="shared" si="0"/>
        <v>82</v>
      </c>
      <c r="G35" s="143">
        <f t="shared" si="1"/>
        <v>2259</v>
      </c>
      <c r="H35" s="133"/>
      <c r="I35" s="133"/>
      <c r="J35" s="133">
        <v>0</v>
      </c>
      <c r="K35" s="142">
        <f t="shared" si="2"/>
        <v>0</v>
      </c>
      <c r="L35" s="143">
        <f t="shared" si="3"/>
        <v>0</v>
      </c>
      <c r="M35" s="218">
        <f t="shared" si="4"/>
        <v>0</v>
      </c>
      <c r="N35" s="218">
        <f t="shared" si="4"/>
        <v>0</v>
      </c>
      <c r="O35" s="218">
        <f t="shared" si="4"/>
      </c>
      <c r="P35" s="75">
        <f t="shared" si="4"/>
        <v>0</v>
      </c>
      <c r="Q35" s="79">
        <f t="shared" si="4"/>
        <v>0</v>
      </c>
    </row>
    <row r="36" spans="1:17" s="15" customFormat="1" ht="27.75" customHeight="1">
      <c r="A36" s="307" t="s">
        <v>12</v>
      </c>
      <c r="B36" s="308"/>
      <c r="C36" s="141">
        <v>2193</v>
      </c>
      <c r="D36" s="133">
        <v>81</v>
      </c>
      <c r="E36" s="133">
        <v>0</v>
      </c>
      <c r="F36" s="142">
        <f t="shared" si="0"/>
        <v>81</v>
      </c>
      <c r="G36" s="143">
        <f t="shared" si="1"/>
        <v>2274</v>
      </c>
      <c r="H36" s="133"/>
      <c r="I36" s="133"/>
      <c r="J36" s="133">
        <v>0</v>
      </c>
      <c r="K36" s="142">
        <f t="shared" si="2"/>
        <v>0</v>
      </c>
      <c r="L36" s="143">
        <f t="shared" si="3"/>
        <v>0</v>
      </c>
      <c r="M36" s="218">
        <f t="shared" si="4"/>
        <v>0</v>
      </c>
      <c r="N36" s="218">
        <f t="shared" si="4"/>
        <v>0</v>
      </c>
      <c r="O36" s="218">
        <f t="shared" si="4"/>
      </c>
      <c r="P36" s="75">
        <f t="shared" si="4"/>
        <v>0</v>
      </c>
      <c r="Q36" s="79">
        <f t="shared" si="4"/>
        <v>0</v>
      </c>
    </row>
    <row r="37" spans="1:17" s="15" customFormat="1" ht="27.75" customHeight="1">
      <c r="A37" s="309" t="s">
        <v>169</v>
      </c>
      <c r="B37" s="310"/>
      <c r="C37" s="147">
        <f>SUM(C34:C36)</f>
        <v>6483</v>
      </c>
      <c r="D37" s="148">
        <f>SUM(D34:D36)</f>
        <v>248</v>
      </c>
      <c r="E37" s="148">
        <f>SUM(E34:E36)</f>
        <v>0</v>
      </c>
      <c r="F37" s="148">
        <f t="shared" si="0"/>
        <v>248</v>
      </c>
      <c r="G37" s="149">
        <f t="shared" si="1"/>
        <v>6731</v>
      </c>
      <c r="H37" s="148">
        <f>SUM(H34:H36)</f>
        <v>0</v>
      </c>
      <c r="I37" s="148">
        <f>SUM(I34:I36)</f>
        <v>0</v>
      </c>
      <c r="J37" s="148">
        <f>SUM(J34:J36)</f>
        <v>0</v>
      </c>
      <c r="K37" s="148">
        <f t="shared" si="2"/>
        <v>0</v>
      </c>
      <c r="L37" s="149">
        <f t="shared" si="3"/>
        <v>0</v>
      </c>
      <c r="M37" s="226">
        <f t="shared" si="4"/>
        <v>0</v>
      </c>
      <c r="N37" s="226">
        <f t="shared" si="4"/>
        <v>0</v>
      </c>
      <c r="O37" s="226">
        <f t="shared" si="4"/>
      </c>
      <c r="P37" s="75">
        <f t="shared" si="4"/>
        <v>0</v>
      </c>
      <c r="Q37" s="80">
        <f t="shared" si="4"/>
        <v>0</v>
      </c>
    </row>
    <row r="38" spans="1:17" s="15" customFormat="1" ht="27.75" customHeight="1" thickBot="1">
      <c r="A38" s="311" t="s">
        <v>253</v>
      </c>
      <c r="B38" s="312"/>
      <c r="C38" s="150"/>
      <c r="D38" s="151"/>
      <c r="E38" s="151">
        <v>0</v>
      </c>
      <c r="F38" s="152">
        <f t="shared" si="0"/>
        <v>0</v>
      </c>
      <c r="G38" s="153">
        <f t="shared" si="1"/>
        <v>0</v>
      </c>
      <c r="H38" s="151"/>
      <c r="I38" s="151"/>
      <c r="J38" s="151">
        <v>0</v>
      </c>
      <c r="K38" s="152">
        <f t="shared" si="2"/>
        <v>0</v>
      </c>
      <c r="L38" s="153">
        <f t="shared" si="3"/>
        <v>0</v>
      </c>
      <c r="M38" s="219">
        <f t="shared" si="4"/>
      </c>
      <c r="N38" s="219">
        <f t="shared" si="4"/>
      </c>
      <c r="O38" s="219">
        <f t="shared" si="4"/>
      </c>
      <c r="P38" s="81">
        <f t="shared" si="4"/>
      </c>
      <c r="Q38" s="82">
        <f t="shared" si="4"/>
      </c>
    </row>
    <row r="39" spans="1:17" s="15" customFormat="1" ht="9" customHeight="1" thickBot="1">
      <c r="A39" s="158"/>
      <c r="B39" s="159"/>
      <c r="C39" s="160"/>
      <c r="D39" s="160"/>
      <c r="E39" s="160"/>
      <c r="F39" s="161"/>
      <c r="G39" s="160"/>
      <c r="H39" s="160"/>
      <c r="I39" s="160"/>
      <c r="J39" s="160"/>
      <c r="K39" s="161"/>
      <c r="L39" s="160"/>
      <c r="M39" s="159"/>
      <c r="N39" s="159"/>
      <c r="O39" s="159"/>
      <c r="P39" s="162"/>
      <c r="Q39" s="163"/>
    </row>
    <row r="40" spans="1:17" s="65" customFormat="1" ht="27.75" customHeight="1">
      <c r="A40" s="315" t="s">
        <v>232</v>
      </c>
      <c r="B40" s="316"/>
      <c r="C40" s="154">
        <f aca="true" t="shared" si="5" ref="C40:L40">C37+C32</f>
        <v>10858</v>
      </c>
      <c r="D40" s="155">
        <f t="shared" si="5"/>
        <v>475</v>
      </c>
      <c r="E40" s="155">
        <f t="shared" si="5"/>
        <v>0</v>
      </c>
      <c r="F40" s="156">
        <f t="shared" si="5"/>
        <v>475</v>
      </c>
      <c r="G40" s="140">
        <f t="shared" si="5"/>
        <v>11333</v>
      </c>
      <c r="H40" s="155">
        <f t="shared" si="5"/>
        <v>0</v>
      </c>
      <c r="I40" s="155">
        <f t="shared" si="5"/>
        <v>0</v>
      </c>
      <c r="J40" s="155">
        <f t="shared" si="5"/>
        <v>0</v>
      </c>
      <c r="K40" s="156">
        <f t="shared" si="5"/>
        <v>0</v>
      </c>
      <c r="L40" s="140">
        <f t="shared" si="5"/>
        <v>0</v>
      </c>
      <c r="M40" s="228">
        <f aca="true" t="shared" si="6" ref="M40:Q42">IF(C40=0,"",H40/C40*100)</f>
        <v>0</v>
      </c>
      <c r="N40" s="228">
        <f t="shared" si="6"/>
        <v>0</v>
      </c>
      <c r="O40" s="228">
        <f t="shared" si="6"/>
      </c>
      <c r="P40" s="63">
        <f t="shared" si="6"/>
        <v>0</v>
      </c>
      <c r="Q40" s="62">
        <f t="shared" si="6"/>
        <v>0</v>
      </c>
    </row>
    <row r="41" spans="1:17" s="15" customFormat="1" ht="27.75" customHeight="1">
      <c r="A41" s="317" t="s">
        <v>170</v>
      </c>
      <c r="B41" s="318"/>
      <c r="C41" s="157">
        <f aca="true" t="shared" si="7" ref="C41:L41">SUM(C37+C32+C29)</f>
        <v>17197</v>
      </c>
      <c r="D41" s="143">
        <f t="shared" si="7"/>
        <v>820</v>
      </c>
      <c r="E41" s="143">
        <f t="shared" si="7"/>
        <v>0</v>
      </c>
      <c r="F41" s="149">
        <f t="shared" si="7"/>
        <v>820</v>
      </c>
      <c r="G41" s="143">
        <f t="shared" si="7"/>
        <v>18017</v>
      </c>
      <c r="H41" s="143">
        <f t="shared" si="7"/>
        <v>0</v>
      </c>
      <c r="I41" s="143">
        <f t="shared" si="7"/>
        <v>0</v>
      </c>
      <c r="J41" s="143">
        <f t="shared" si="7"/>
        <v>0</v>
      </c>
      <c r="K41" s="149">
        <f t="shared" si="7"/>
        <v>0</v>
      </c>
      <c r="L41" s="143">
        <f t="shared" si="7"/>
        <v>0</v>
      </c>
      <c r="M41" s="76">
        <f t="shared" si="6"/>
        <v>0</v>
      </c>
      <c r="N41" s="76">
        <f t="shared" si="6"/>
        <v>0</v>
      </c>
      <c r="O41" s="76">
        <f t="shared" si="6"/>
      </c>
      <c r="P41" s="77">
        <f t="shared" si="6"/>
        <v>0</v>
      </c>
      <c r="Q41" s="79">
        <f t="shared" si="6"/>
        <v>0</v>
      </c>
    </row>
    <row r="42" spans="1:17" s="15" customFormat="1" ht="27.75" customHeight="1" thickBot="1">
      <c r="A42" s="319" t="s">
        <v>171</v>
      </c>
      <c r="B42" s="320"/>
      <c r="C42" s="150"/>
      <c r="D42" s="151"/>
      <c r="E42" s="151">
        <v>0</v>
      </c>
      <c r="F42" s="152">
        <f>SUM(D42:E42)</f>
        <v>0</v>
      </c>
      <c r="G42" s="153">
        <f>SUM(C42,F42)</f>
        <v>0</v>
      </c>
      <c r="H42" s="151"/>
      <c r="I42" s="151"/>
      <c r="J42" s="151">
        <v>0</v>
      </c>
      <c r="K42" s="152">
        <f>SUM(I42:J42)</f>
        <v>0</v>
      </c>
      <c r="L42" s="153">
        <f>SUM(H42,K42)</f>
        <v>0</v>
      </c>
      <c r="M42" s="219">
        <f t="shared" si="6"/>
      </c>
      <c r="N42" s="219">
        <f t="shared" si="6"/>
      </c>
      <c r="O42" s="219">
        <f t="shared" si="6"/>
      </c>
      <c r="P42" s="81">
        <f t="shared" si="6"/>
      </c>
      <c r="Q42" s="82">
        <f t="shared" si="6"/>
      </c>
    </row>
    <row r="43" spans="1:13" s="15" customFormat="1" ht="24.75" customHeight="1" thickBot="1">
      <c r="A43" s="321" t="s">
        <v>172</v>
      </c>
      <c r="B43" s="322"/>
      <c r="C43" s="322"/>
      <c r="D43" s="323"/>
      <c r="E43" s="30"/>
      <c r="F43" s="30"/>
      <c r="G43" s="30"/>
      <c r="H43" s="30"/>
      <c r="I43" s="29"/>
      <c r="J43" s="30"/>
      <c r="K43" s="31"/>
      <c r="L43" s="31"/>
      <c r="M43" s="32"/>
    </row>
    <row r="44" spans="1:12" s="15" customFormat="1" ht="12.75" customHeight="1" hidden="1" thickBot="1">
      <c r="A44" s="29"/>
      <c r="B44" s="29"/>
      <c r="C44" s="30"/>
      <c r="D44" s="30"/>
      <c r="E44" s="30"/>
      <c r="F44" s="30"/>
      <c r="G44" s="30"/>
      <c r="H44" s="29"/>
      <c r="I44" s="31"/>
      <c r="J44" s="31"/>
      <c r="K44" s="32"/>
      <c r="L44" s="32"/>
    </row>
    <row r="45" spans="1:17" s="15" customFormat="1" ht="25.5" customHeight="1" thickBot="1">
      <c r="A45" s="287" t="s">
        <v>252</v>
      </c>
      <c r="B45" s="288"/>
      <c r="C45" s="289"/>
      <c r="D45" s="290" t="s">
        <v>256</v>
      </c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</row>
    <row r="46" spans="1:12" s="15" customFormat="1" ht="12.75" customHeight="1" thickBot="1">
      <c r="A46" s="29"/>
      <c r="B46" s="29"/>
      <c r="C46" s="30"/>
      <c r="D46" s="30"/>
      <c r="E46" s="30"/>
      <c r="F46" s="30"/>
      <c r="G46" s="30"/>
      <c r="H46" s="30"/>
      <c r="I46" s="31"/>
      <c r="J46" s="31"/>
      <c r="K46" s="31"/>
      <c r="L46" s="32"/>
    </row>
    <row r="47" spans="1:17" s="15" customFormat="1" ht="49.5" customHeight="1">
      <c r="A47" s="292" t="s">
        <v>159</v>
      </c>
      <c r="B47" s="293"/>
      <c r="C47" s="296" t="s">
        <v>265</v>
      </c>
      <c r="D47" s="297"/>
      <c r="E47" s="297"/>
      <c r="F47" s="297"/>
      <c r="G47" s="297"/>
      <c r="H47" s="298"/>
      <c r="J47" s="292" t="s">
        <v>159</v>
      </c>
      <c r="K47" s="293"/>
      <c r="L47" s="296" t="s">
        <v>266</v>
      </c>
      <c r="M47" s="297"/>
      <c r="N47" s="297"/>
      <c r="O47" s="297"/>
      <c r="P47" s="297"/>
      <c r="Q47" s="298"/>
    </row>
    <row r="48" spans="1:17" s="15" customFormat="1" ht="40.5" customHeight="1" thickBot="1">
      <c r="A48" s="294"/>
      <c r="B48" s="295"/>
      <c r="C48" s="94" t="s">
        <v>173</v>
      </c>
      <c r="D48" s="92" t="s">
        <v>174</v>
      </c>
      <c r="E48" s="91" t="s">
        <v>175</v>
      </c>
      <c r="F48" s="92" t="s">
        <v>176</v>
      </c>
      <c r="G48" s="91" t="s">
        <v>177</v>
      </c>
      <c r="H48" s="52" t="s">
        <v>10</v>
      </c>
      <c r="J48" s="324"/>
      <c r="K48" s="325"/>
      <c r="L48" s="115" t="s">
        <v>173</v>
      </c>
      <c r="M48" s="116" t="s">
        <v>174</v>
      </c>
      <c r="N48" s="117" t="s">
        <v>175</v>
      </c>
      <c r="O48" s="116" t="s">
        <v>176</v>
      </c>
      <c r="P48" s="117" t="s">
        <v>177</v>
      </c>
      <c r="Q48" s="58" t="s">
        <v>10</v>
      </c>
    </row>
    <row r="49" spans="1:17" s="15" customFormat="1" ht="27.75" customHeight="1">
      <c r="A49" s="83" t="s">
        <v>161</v>
      </c>
      <c r="B49" s="86"/>
      <c r="C49" s="164"/>
      <c r="D49" s="165"/>
      <c r="E49" s="165"/>
      <c r="F49" s="165"/>
      <c r="G49" s="165"/>
      <c r="H49" s="166">
        <f aca="true" t="shared" si="8" ref="H49:H61">SUM(C49:G49)</f>
        <v>0</v>
      </c>
      <c r="J49" s="83" t="s">
        <v>161</v>
      </c>
      <c r="K49" s="118"/>
      <c r="L49" s="220">
        <f>IF(C49=0,"",C49/$H$49*100)</f>
      </c>
      <c r="M49" s="220">
        <f>IF(D49=0,"",D49/$H$49*100)</f>
      </c>
      <c r="N49" s="220">
        <f>IF(E49=0,"",E49/$H$49*100)</f>
      </c>
      <c r="O49" s="220">
        <f>IF(F49=0,"",F49/$H$49*100)</f>
      </c>
      <c r="P49" s="220">
        <f>IF(G49=0,"",G49/$H$49*100)</f>
      </c>
      <c r="Q49" s="88">
        <f>SUM(L49:P49)</f>
        <v>0</v>
      </c>
    </row>
    <row r="50" spans="1:17" s="15" customFormat="1" ht="27.75" customHeight="1">
      <c r="A50" s="78" t="s">
        <v>162</v>
      </c>
      <c r="B50" s="87"/>
      <c r="C50" s="167"/>
      <c r="D50" s="168"/>
      <c r="E50" s="168"/>
      <c r="F50" s="168"/>
      <c r="G50" s="168"/>
      <c r="H50" s="169">
        <f t="shared" si="8"/>
        <v>0</v>
      </c>
      <c r="J50" s="78" t="s">
        <v>162</v>
      </c>
      <c r="K50" s="119"/>
      <c r="L50" s="221">
        <f>IF(C50=0,"",C50/$H$50*100)</f>
      </c>
      <c r="M50" s="221">
        <f>IF(D50=0,"",D50/$H$50*100)</f>
      </c>
      <c r="N50" s="221">
        <f>IF(E50=0,"",E50/$H$50*100)</f>
      </c>
      <c r="O50" s="221">
        <f>IF(F50=0,"",F50/$H$50*100)</f>
      </c>
      <c r="P50" s="221">
        <f>IF(G50=0,"",G50/$H$50*100)</f>
      </c>
      <c r="Q50" s="88">
        <f aca="true" t="shared" si="9" ref="Q50:Q61">SUM(L50:P50)</f>
        <v>0</v>
      </c>
    </row>
    <row r="51" spans="1:17" s="15" customFormat="1" ht="27.75" customHeight="1">
      <c r="A51" s="78" t="s">
        <v>163</v>
      </c>
      <c r="B51" s="87"/>
      <c r="C51" s="167"/>
      <c r="D51" s="168"/>
      <c r="E51" s="168"/>
      <c r="F51" s="168"/>
      <c r="G51" s="168"/>
      <c r="H51" s="169">
        <f t="shared" si="8"/>
        <v>0</v>
      </c>
      <c r="J51" s="78" t="s">
        <v>163</v>
      </c>
      <c r="K51" s="119"/>
      <c r="L51" s="221">
        <f>IF(C51=0,"",C51/$H$51*100)</f>
      </c>
      <c r="M51" s="221">
        <f>IF(D51=0,"",D51/$H$51*100)</f>
      </c>
      <c r="N51" s="221">
        <f>IF(E51=0,"",E51/$H$51*100)</f>
      </c>
      <c r="O51" s="221">
        <f>IF(F51=0,"",F51/$H$51*100)</f>
      </c>
      <c r="P51" s="221">
        <f>IF(G51=0,"",G51/$H$51*100)</f>
      </c>
      <c r="Q51" s="88">
        <f t="shared" si="9"/>
        <v>0</v>
      </c>
    </row>
    <row r="52" spans="1:17" s="64" customFormat="1" ht="27.75" customHeight="1" thickBot="1">
      <c r="A52" s="326" t="s">
        <v>164</v>
      </c>
      <c r="B52" s="327"/>
      <c r="C52" s="170">
        <f>SUM(C49:C51)</f>
        <v>0</v>
      </c>
      <c r="D52" s="171">
        <f>SUM(D49:D51)</f>
        <v>0</v>
      </c>
      <c r="E52" s="171">
        <f>SUM(E49:E51)</f>
        <v>0</v>
      </c>
      <c r="F52" s="171">
        <f>SUM(F49:F51)</f>
        <v>0</v>
      </c>
      <c r="G52" s="171">
        <f>SUM(G49:G51)</f>
        <v>0</v>
      </c>
      <c r="H52" s="172">
        <f t="shared" si="8"/>
        <v>0</v>
      </c>
      <c r="J52" s="326" t="s">
        <v>164</v>
      </c>
      <c r="K52" s="328"/>
      <c r="L52" s="122">
        <f>IF(C52=0,"",C52/$C$62*100)</f>
      </c>
      <c r="M52" s="122">
        <f>IF(D52=0,"",D52/$C$62*100)</f>
      </c>
      <c r="N52" s="122">
        <f>IF(E52=0,"",E52/$C$62*100)</f>
      </c>
      <c r="O52" s="122">
        <f>IF(F52=0,"",F52/$C$62*100)</f>
      </c>
      <c r="P52" s="122">
        <f>IF(G52=0,"",G52/$C$62*100)</f>
      </c>
      <c r="Q52" s="93"/>
    </row>
    <row r="53" spans="1:17" s="15" customFormat="1" ht="27.75" customHeight="1">
      <c r="A53" s="305" t="s">
        <v>165</v>
      </c>
      <c r="B53" s="306"/>
      <c r="C53" s="164"/>
      <c r="D53" s="165"/>
      <c r="E53" s="165"/>
      <c r="F53" s="165"/>
      <c r="G53" s="165"/>
      <c r="H53" s="166">
        <f t="shared" si="8"/>
        <v>0</v>
      </c>
      <c r="J53" s="305" t="s">
        <v>165</v>
      </c>
      <c r="K53" s="329"/>
      <c r="L53" s="220">
        <f>IF(C53=0,"",C53/$H$53*100)</f>
      </c>
      <c r="M53" s="220">
        <f>IF(D53=0,"",D53/$H$53*100)</f>
      </c>
      <c r="N53" s="220">
        <f>IF(E53=0,"",E53/$H$53*100)</f>
      </c>
      <c r="O53" s="220">
        <f>IF(F53=0,"",F53/$H$53*100)</f>
      </c>
      <c r="P53" s="220">
        <f>IF(G53=0,"",G53/$H$53*100)</f>
      </c>
      <c r="Q53" s="53">
        <f t="shared" si="9"/>
        <v>0</v>
      </c>
    </row>
    <row r="54" spans="1:17" s="15" customFormat="1" ht="27.75" customHeight="1">
      <c r="A54" s="307" t="s">
        <v>166</v>
      </c>
      <c r="B54" s="308"/>
      <c r="C54" s="167"/>
      <c r="D54" s="168"/>
      <c r="E54" s="168"/>
      <c r="F54" s="168"/>
      <c r="G54" s="168"/>
      <c r="H54" s="169">
        <f t="shared" si="8"/>
        <v>0</v>
      </c>
      <c r="J54" s="307" t="s">
        <v>166</v>
      </c>
      <c r="K54" s="330"/>
      <c r="L54" s="221">
        <f>IF(C54=0,"",C54/$H$54*100)</f>
      </c>
      <c r="M54" s="221">
        <f>IF(D54=0,"",D54/$H$54*100)</f>
      </c>
      <c r="N54" s="221">
        <f>IF(E54=0,"",E54/$H$54*100)</f>
      </c>
      <c r="O54" s="221">
        <f>IF(F54=0,"",F54/$H$54*100)</f>
      </c>
      <c r="P54" s="221">
        <f>IF(G54=0,"",G54/$H$54*100)</f>
      </c>
      <c r="Q54" s="88">
        <f t="shared" si="9"/>
        <v>0</v>
      </c>
    </row>
    <row r="55" spans="1:17" s="64" customFormat="1" ht="27.75" customHeight="1">
      <c r="A55" s="331" t="s">
        <v>167</v>
      </c>
      <c r="B55" s="332"/>
      <c r="C55" s="173">
        <f>SUM(C53:C54)</f>
        <v>0</v>
      </c>
      <c r="D55" s="174">
        <f>SUM(D53:D54)</f>
        <v>0</v>
      </c>
      <c r="E55" s="174">
        <f>SUM(E53:E54)</f>
        <v>0</v>
      </c>
      <c r="F55" s="174">
        <f>SUM(F53:F54)</f>
        <v>0</v>
      </c>
      <c r="G55" s="174">
        <f>SUM(G53:G54)</f>
        <v>0</v>
      </c>
      <c r="H55" s="175">
        <f t="shared" si="8"/>
        <v>0</v>
      </c>
      <c r="J55" s="331" t="s">
        <v>167</v>
      </c>
      <c r="K55" s="333"/>
      <c r="L55" s="120">
        <f>IF(C55=0,"",C55/$C$62*100)</f>
      </c>
      <c r="M55" s="120">
        <f>IF(D55=0,"",D55/$C$62*100)</f>
      </c>
      <c r="N55" s="120">
        <f>IF(E55=0,"",E55/$C$62*100)</f>
      </c>
      <c r="O55" s="120">
        <f>IF(F55=0,"",F55/$C$62*100)</f>
      </c>
      <c r="P55" s="120">
        <f>IF(G55=0,"",G55/$C$62*100)</f>
      </c>
      <c r="Q55" s="89"/>
    </row>
    <row r="56" spans="1:17" s="15" customFormat="1" ht="27.75" customHeight="1" thickBot="1">
      <c r="A56" s="311" t="s">
        <v>253</v>
      </c>
      <c r="B56" s="312"/>
      <c r="C56" s="176"/>
      <c r="D56" s="177"/>
      <c r="E56" s="177"/>
      <c r="F56" s="177"/>
      <c r="G56" s="177"/>
      <c r="H56" s="178">
        <f t="shared" si="8"/>
        <v>0</v>
      </c>
      <c r="J56" s="311" t="s">
        <v>239</v>
      </c>
      <c r="K56" s="334"/>
      <c r="L56" s="222">
        <f>IF(C56=0,"",C56/$H$56*100)</f>
      </c>
      <c r="M56" s="222">
        <f>IF(D56=0,"",D56/$H$56*100)</f>
      </c>
      <c r="N56" s="222">
        <f>IF(E56=0,"",E56/$H$56*100)</f>
      </c>
      <c r="O56" s="222">
        <f>IF(F56=0,"",F56/$H$56*100)</f>
      </c>
      <c r="P56" s="222">
        <f>IF(G56=0,"",G56/$H$56*100)</f>
      </c>
      <c r="Q56" s="90">
        <f t="shared" si="9"/>
        <v>0</v>
      </c>
    </row>
    <row r="57" spans="1:17" s="15" customFormat="1" ht="27.75" customHeight="1">
      <c r="A57" s="305" t="s">
        <v>168</v>
      </c>
      <c r="B57" s="306"/>
      <c r="C57" s="164"/>
      <c r="D57" s="165"/>
      <c r="E57" s="165"/>
      <c r="F57" s="165"/>
      <c r="G57" s="165"/>
      <c r="H57" s="166">
        <f t="shared" si="8"/>
        <v>0</v>
      </c>
      <c r="J57" s="305" t="s">
        <v>168</v>
      </c>
      <c r="K57" s="329"/>
      <c r="L57" s="220">
        <f>IF(C57=0,"",C57/$H$57*100)</f>
      </c>
      <c r="M57" s="220">
        <f>IF(D57=0,"",D57/$H$57*100)</f>
      </c>
      <c r="N57" s="220">
        <f>IF(E57=0,"",E57/$H$57*100)</f>
      </c>
      <c r="O57" s="220">
        <f>IF(F57=0,"",F57/$H$57*100)</f>
      </c>
      <c r="P57" s="220">
        <f>IF(G57=0,"",G57/$H$57*100)</f>
      </c>
      <c r="Q57" s="53">
        <f t="shared" si="9"/>
        <v>0</v>
      </c>
    </row>
    <row r="58" spans="1:17" s="15" customFormat="1" ht="27.75" customHeight="1">
      <c r="A58" s="313" t="s">
        <v>11</v>
      </c>
      <c r="B58" s="314"/>
      <c r="C58" s="167"/>
      <c r="D58" s="168"/>
      <c r="E58" s="168"/>
      <c r="F58" s="168"/>
      <c r="G58" s="168"/>
      <c r="H58" s="169">
        <f t="shared" si="8"/>
        <v>0</v>
      </c>
      <c r="J58" s="313" t="s">
        <v>11</v>
      </c>
      <c r="K58" s="335"/>
      <c r="L58" s="221">
        <f>IF(C58=0,"",C58/$H$58*100)</f>
      </c>
      <c r="M58" s="221">
        <f>IF(D58=0,"",D58/$H$58*100)</f>
      </c>
      <c r="N58" s="221">
        <f>IF(E58=0,"",E58/$H$58*100)</f>
      </c>
      <c r="O58" s="221">
        <f>IF(F58=0,"",F58/$H$58*100)</f>
      </c>
      <c r="P58" s="221">
        <f>IF(G58=0,"",G58/$H$58*100)</f>
      </c>
      <c r="Q58" s="88">
        <f t="shared" si="9"/>
        <v>0</v>
      </c>
    </row>
    <row r="59" spans="1:17" s="15" customFormat="1" ht="27.75" customHeight="1">
      <c r="A59" s="307" t="s">
        <v>12</v>
      </c>
      <c r="B59" s="308"/>
      <c r="C59" s="167"/>
      <c r="D59" s="168"/>
      <c r="E59" s="168"/>
      <c r="F59" s="168"/>
      <c r="G59" s="168"/>
      <c r="H59" s="169">
        <f t="shared" si="8"/>
        <v>0</v>
      </c>
      <c r="J59" s="307" t="s">
        <v>12</v>
      </c>
      <c r="K59" s="330"/>
      <c r="L59" s="221">
        <f>IF(C59=0,"",C59/$H$59*100)</f>
      </c>
      <c r="M59" s="221">
        <f>IF(D59=0,"",D59/$H$59*100)</f>
      </c>
      <c r="N59" s="221">
        <f>IF(E59=0,"",E59/$H$59*100)</f>
      </c>
      <c r="O59" s="221">
        <f>IF(F59=0,"",F59/$H$59*100)</f>
      </c>
      <c r="P59" s="221">
        <f>IF(G59=0,"",G59/$H$59*100)</f>
      </c>
      <c r="Q59" s="88">
        <f t="shared" si="9"/>
        <v>0</v>
      </c>
    </row>
    <row r="60" spans="1:17" s="64" customFormat="1" ht="27.75" customHeight="1">
      <c r="A60" s="331" t="s">
        <v>169</v>
      </c>
      <c r="B60" s="332"/>
      <c r="C60" s="173">
        <f>SUM(C57:C59)</f>
        <v>0</v>
      </c>
      <c r="D60" s="174">
        <f>SUM(D57:D59)</f>
        <v>0</v>
      </c>
      <c r="E60" s="174">
        <f>SUM(E57:E59)</f>
        <v>0</v>
      </c>
      <c r="F60" s="174">
        <f>SUM(F57:F59)</f>
        <v>0</v>
      </c>
      <c r="G60" s="174">
        <f>SUM(G57:G59)</f>
        <v>0</v>
      </c>
      <c r="H60" s="175">
        <f t="shared" si="8"/>
        <v>0</v>
      </c>
      <c r="J60" s="331" t="s">
        <v>169</v>
      </c>
      <c r="K60" s="333"/>
      <c r="L60" s="120">
        <f>IF(C60=0,"",C60/$C$62*100)</f>
      </c>
      <c r="M60" s="120">
        <f>IF(D60=0,"",D60/$C$62*100)</f>
      </c>
      <c r="N60" s="120">
        <f>IF(E60=0,"",E60/$C$62*100)</f>
      </c>
      <c r="O60" s="120">
        <f>IF(F60=0,"",F60/$C$62*100)</f>
      </c>
      <c r="P60" s="120">
        <f>IF(G60=0,"",G60/$C$62*100)</f>
      </c>
      <c r="Q60" s="89"/>
    </row>
    <row r="61" spans="1:17" s="15" customFormat="1" ht="27.75" customHeight="1" thickBot="1">
      <c r="A61" s="311" t="s">
        <v>253</v>
      </c>
      <c r="B61" s="312"/>
      <c r="C61" s="176"/>
      <c r="D61" s="177"/>
      <c r="E61" s="177"/>
      <c r="F61" s="177"/>
      <c r="G61" s="177"/>
      <c r="H61" s="178">
        <f t="shared" si="8"/>
        <v>0</v>
      </c>
      <c r="J61" s="311" t="s">
        <v>239</v>
      </c>
      <c r="K61" s="334"/>
      <c r="L61" s="222">
        <f>IF(C61=0,"",C61/$H$61*100)</f>
      </c>
      <c r="M61" s="222">
        <f>IF(D61=0,"",D61/$H$61*100)</f>
      </c>
      <c r="N61" s="222">
        <f>IF(E61=0,"",E61/$H$61*100)</f>
      </c>
      <c r="O61" s="222">
        <f>IF(F61=0,"",F61/$H$61*100)</f>
      </c>
      <c r="P61" s="222">
        <f>IF(G61=0,"",G61/$H$61*100)</f>
      </c>
      <c r="Q61" s="90">
        <f t="shared" si="9"/>
        <v>0</v>
      </c>
    </row>
    <row r="62" spans="1:17" s="15" customFormat="1" ht="27.75" customHeight="1">
      <c r="A62" s="336" t="s">
        <v>170</v>
      </c>
      <c r="B62" s="337"/>
      <c r="C62" s="179">
        <f aca="true" t="shared" si="10" ref="C62:H62">C60+C55+C52</f>
        <v>0</v>
      </c>
      <c r="D62" s="180">
        <f t="shared" si="10"/>
        <v>0</v>
      </c>
      <c r="E62" s="180">
        <f t="shared" si="10"/>
        <v>0</v>
      </c>
      <c r="F62" s="180">
        <f t="shared" si="10"/>
        <v>0</v>
      </c>
      <c r="G62" s="180">
        <f t="shared" si="10"/>
        <v>0</v>
      </c>
      <c r="H62" s="181">
        <f t="shared" si="10"/>
        <v>0</v>
      </c>
      <c r="J62" s="336" t="s">
        <v>170</v>
      </c>
      <c r="K62" s="338"/>
      <c r="L62" s="240">
        <f>IF(C62=0,"",L60+L55+L52)</f>
      </c>
      <c r="M62" s="240">
        <f>IF(D62=0,"",M60+M55+M52)</f>
      </c>
      <c r="N62" s="240">
        <f>IF(E62=0,"",N60+N55+N52)</f>
      </c>
      <c r="O62" s="240">
        <f>IF(F62=0,"",O60+O55+O52)</f>
      </c>
      <c r="P62" s="240">
        <f>IF(G62=0,"",P60+P55+P52)</f>
      </c>
      <c r="Q62" s="61"/>
    </row>
    <row r="63" spans="1:17" s="15" customFormat="1" ht="27.75" customHeight="1" thickBot="1">
      <c r="A63" s="319" t="s">
        <v>171</v>
      </c>
      <c r="B63" s="320"/>
      <c r="C63" s="176"/>
      <c r="D63" s="177"/>
      <c r="E63" s="177"/>
      <c r="F63" s="177"/>
      <c r="G63" s="177"/>
      <c r="H63" s="178">
        <f>SUM(C63:G63)</f>
        <v>0</v>
      </c>
      <c r="J63" s="319" t="s">
        <v>171</v>
      </c>
      <c r="K63" s="339"/>
      <c r="L63" s="221">
        <f>IF(C63=0,"",C63/$H$63*100)</f>
      </c>
      <c r="M63" s="221">
        <f>IF(D63=0,"",D63/$H$63*100)</f>
      </c>
      <c r="N63" s="221">
        <f>IF(E63=0,"",E63/$H$63*100)</f>
      </c>
      <c r="O63" s="221">
        <f>IF(F63=0,"",F63/$H$63*100)</f>
      </c>
      <c r="P63" s="221">
        <f>IF(G63=0,"",G63/$H$63*100)</f>
      </c>
      <c r="Q63" s="121">
        <f>SUM(L63:P63)</f>
        <v>0</v>
      </c>
    </row>
    <row r="64" spans="1:13" s="15" customFormat="1" ht="21.75" customHeight="1" thickBot="1">
      <c r="A64" s="321" t="s">
        <v>172</v>
      </c>
      <c r="B64" s="322"/>
      <c r="C64" s="322"/>
      <c r="D64" s="323"/>
      <c r="E64" s="30"/>
      <c r="F64" s="30"/>
      <c r="G64" s="30"/>
      <c r="H64" s="30"/>
      <c r="I64" s="29"/>
      <c r="J64" s="31"/>
      <c r="K64" s="31"/>
      <c r="L64" s="31"/>
      <c r="M64" s="32"/>
    </row>
    <row r="65" spans="1:12" s="15" customFormat="1" ht="12.75" customHeight="1" hidden="1" thickBot="1">
      <c r="A65" s="29"/>
      <c r="B65" s="29"/>
      <c r="C65" s="30"/>
      <c r="D65" s="30"/>
      <c r="E65" s="30"/>
      <c r="F65" s="30"/>
      <c r="G65" s="30"/>
      <c r="H65" s="29"/>
      <c r="I65" s="31"/>
      <c r="J65" s="31"/>
      <c r="K65" s="32"/>
      <c r="L65" s="32"/>
    </row>
    <row r="66" spans="1:17" s="15" customFormat="1" ht="25.5" customHeight="1" thickBot="1">
      <c r="A66" s="340" t="s">
        <v>254</v>
      </c>
      <c r="B66" s="341"/>
      <c r="C66" s="342"/>
      <c r="D66" s="290" t="s">
        <v>257</v>
      </c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</row>
    <row r="67" spans="1:10" s="15" customFormat="1" ht="12.75" customHeight="1" thickBot="1">
      <c r="A67" s="26"/>
      <c r="B67" s="38"/>
      <c r="C67" s="26"/>
      <c r="D67" s="26"/>
      <c r="E67" s="26"/>
      <c r="F67" s="26"/>
      <c r="G67" s="26"/>
      <c r="H67" s="26"/>
      <c r="I67" s="26"/>
      <c r="J67" s="26"/>
    </row>
    <row r="68" spans="1:10" s="15" customFormat="1" ht="69.75" customHeight="1" thickBot="1">
      <c r="A68" s="8"/>
      <c r="B68" s="8"/>
      <c r="C68" s="8"/>
      <c r="D68" s="343" t="s">
        <v>178</v>
      </c>
      <c r="E68" s="344"/>
      <c r="F68" s="344" t="s">
        <v>226</v>
      </c>
      <c r="G68" s="344"/>
      <c r="H68" s="345" t="s">
        <v>179</v>
      </c>
      <c r="I68" s="345"/>
      <c r="J68" s="95" t="s">
        <v>180</v>
      </c>
    </row>
    <row r="69" spans="1:10" s="15" customFormat="1" ht="30.75" customHeight="1">
      <c r="A69" s="346" t="s">
        <v>181</v>
      </c>
      <c r="B69" s="349" t="s">
        <v>151</v>
      </c>
      <c r="C69" s="350"/>
      <c r="D69" s="351"/>
      <c r="E69" s="352"/>
      <c r="F69" s="353">
        <v>0</v>
      </c>
      <c r="G69" s="353"/>
      <c r="H69" s="353">
        <v>0</v>
      </c>
      <c r="I69" s="353"/>
      <c r="J69" s="182">
        <f aca="true" t="shared" si="11" ref="J69:J84">SUM(D69:I69)</f>
        <v>0</v>
      </c>
    </row>
    <row r="70" spans="1:10" s="15" customFormat="1" ht="30.75" customHeight="1">
      <c r="A70" s="347"/>
      <c r="B70" s="354" t="s">
        <v>230</v>
      </c>
      <c r="C70" s="355"/>
      <c r="D70" s="356"/>
      <c r="E70" s="357"/>
      <c r="F70" s="358">
        <v>0</v>
      </c>
      <c r="G70" s="358"/>
      <c r="H70" s="358">
        <v>0</v>
      </c>
      <c r="I70" s="358"/>
      <c r="J70" s="183">
        <f t="shared" si="11"/>
        <v>0</v>
      </c>
    </row>
    <row r="71" spans="1:10" s="15" customFormat="1" ht="30.75" customHeight="1">
      <c r="A71" s="347"/>
      <c r="B71" s="354" t="s">
        <v>9</v>
      </c>
      <c r="C71" s="355"/>
      <c r="D71" s="356">
        <v>0</v>
      </c>
      <c r="E71" s="357"/>
      <c r="F71" s="358">
        <v>0</v>
      </c>
      <c r="G71" s="358"/>
      <c r="H71" s="358">
        <v>0</v>
      </c>
      <c r="I71" s="358"/>
      <c r="J71" s="183">
        <f t="shared" si="11"/>
        <v>0</v>
      </c>
    </row>
    <row r="72" spans="1:10" s="15" customFormat="1" ht="30.75" customHeight="1">
      <c r="A72" s="347"/>
      <c r="B72" s="354" t="s">
        <v>152</v>
      </c>
      <c r="C72" s="355"/>
      <c r="D72" s="363">
        <f>D71+D70</f>
        <v>0</v>
      </c>
      <c r="E72" s="364"/>
      <c r="F72" s="365">
        <f>F71+F70</f>
        <v>0</v>
      </c>
      <c r="G72" s="364"/>
      <c r="H72" s="365">
        <f>H71+H70</f>
        <v>0</v>
      </c>
      <c r="I72" s="364"/>
      <c r="J72" s="183">
        <f t="shared" si="11"/>
        <v>0</v>
      </c>
    </row>
    <row r="73" spans="1:10" s="66" customFormat="1" ht="18.75" customHeight="1" thickBot="1">
      <c r="A73" s="348"/>
      <c r="B73" s="359" t="s">
        <v>164</v>
      </c>
      <c r="C73" s="327"/>
      <c r="D73" s="360">
        <f>SUM(D69:E71)</f>
        <v>0</v>
      </c>
      <c r="E73" s="361"/>
      <c r="F73" s="362">
        <f>SUM(F69:G71)</f>
        <v>0</v>
      </c>
      <c r="G73" s="361"/>
      <c r="H73" s="362">
        <f>SUM(H69:I71)</f>
        <v>0</v>
      </c>
      <c r="I73" s="361"/>
      <c r="J73" s="184">
        <f t="shared" si="11"/>
        <v>0</v>
      </c>
    </row>
    <row r="74" spans="1:10" s="15" customFormat="1" ht="30.75" customHeight="1">
      <c r="A74" s="346" t="s">
        <v>182</v>
      </c>
      <c r="B74" s="349" t="s">
        <v>151</v>
      </c>
      <c r="C74" s="350"/>
      <c r="D74" s="351"/>
      <c r="E74" s="352"/>
      <c r="F74" s="353">
        <v>0</v>
      </c>
      <c r="G74" s="353"/>
      <c r="H74" s="353">
        <v>0</v>
      </c>
      <c r="I74" s="353"/>
      <c r="J74" s="182">
        <f t="shared" si="11"/>
        <v>0</v>
      </c>
    </row>
    <row r="75" spans="1:10" s="15" customFormat="1" ht="30.75" customHeight="1">
      <c r="A75" s="347"/>
      <c r="B75" s="354" t="s">
        <v>230</v>
      </c>
      <c r="C75" s="355"/>
      <c r="D75" s="356"/>
      <c r="E75" s="357"/>
      <c r="F75" s="358">
        <v>0</v>
      </c>
      <c r="G75" s="358"/>
      <c r="H75" s="358">
        <v>0</v>
      </c>
      <c r="I75" s="358"/>
      <c r="J75" s="183">
        <f t="shared" si="11"/>
        <v>0</v>
      </c>
    </row>
    <row r="76" spans="1:10" s="15" customFormat="1" ht="30.75" customHeight="1">
      <c r="A76" s="347"/>
      <c r="B76" s="354" t="s">
        <v>9</v>
      </c>
      <c r="C76" s="355"/>
      <c r="D76" s="356">
        <v>0</v>
      </c>
      <c r="E76" s="357"/>
      <c r="F76" s="358">
        <v>0</v>
      </c>
      <c r="G76" s="358"/>
      <c r="H76" s="358">
        <v>0</v>
      </c>
      <c r="I76" s="358"/>
      <c r="J76" s="183">
        <f t="shared" si="11"/>
        <v>0</v>
      </c>
    </row>
    <row r="77" spans="1:10" s="15" customFormat="1" ht="30.75" customHeight="1">
      <c r="A77" s="347"/>
      <c r="B77" s="354" t="s">
        <v>152</v>
      </c>
      <c r="C77" s="355"/>
      <c r="D77" s="363">
        <f>D76+D75</f>
        <v>0</v>
      </c>
      <c r="E77" s="364"/>
      <c r="F77" s="365">
        <f>F76+F75</f>
        <v>0</v>
      </c>
      <c r="G77" s="364"/>
      <c r="H77" s="365">
        <f>H76+H75</f>
        <v>0</v>
      </c>
      <c r="I77" s="364"/>
      <c r="J77" s="183">
        <f t="shared" si="11"/>
        <v>0</v>
      </c>
    </row>
    <row r="78" spans="1:10" s="66" customFormat="1" ht="18.75" customHeight="1" thickBot="1">
      <c r="A78" s="348"/>
      <c r="B78" s="359" t="s">
        <v>233</v>
      </c>
      <c r="C78" s="327"/>
      <c r="D78" s="360">
        <f>SUM(D74:E76)</f>
        <v>0</v>
      </c>
      <c r="E78" s="361"/>
      <c r="F78" s="362">
        <f>SUM(F74:G76)</f>
        <v>0</v>
      </c>
      <c r="G78" s="361"/>
      <c r="H78" s="362">
        <f>SUM(H74:I76)</f>
        <v>0</v>
      </c>
      <c r="I78" s="361"/>
      <c r="J78" s="184">
        <f t="shared" si="11"/>
        <v>0</v>
      </c>
    </row>
    <row r="79" spans="1:10" s="15" customFormat="1" ht="30.75" customHeight="1">
      <c r="A79" s="372" t="s">
        <v>183</v>
      </c>
      <c r="B79" s="373" t="s">
        <v>151</v>
      </c>
      <c r="C79" s="374"/>
      <c r="D79" s="351"/>
      <c r="E79" s="352"/>
      <c r="F79" s="353">
        <v>0</v>
      </c>
      <c r="G79" s="353"/>
      <c r="H79" s="353">
        <v>0</v>
      </c>
      <c r="I79" s="353"/>
      <c r="J79" s="185">
        <f t="shared" si="11"/>
        <v>0</v>
      </c>
    </row>
    <row r="80" spans="1:10" s="15" customFormat="1" ht="30.75" customHeight="1">
      <c r="A80" s="347"/>
      <c r="B80" s="354" t="s">
        <v>230</v>
      </c>
      <c r="C80" s="355"/>
      <c r="D80" s="356"/>
      <c r="E80" s="357"/>
      <c r="F80" s="358">
        <v>0</v>
      </c>
      <c r="G80" s="358"/>
      <c r="H80" s="358">
        <v>0</v>
      </c>
      <c r="I80" s="358"/>
      <c r="J80" s="183">
        <f t="shared" si="11"/>
        <v>0</v>
      </c>
    </row>
    <row r="81" spans="1:10" s="15" customFormat="1" ht="30.75" customHeight="1">
      <c r="A81" s="347"/>
      <c r="B81" s="354" t="s">
        <v>9</v>
      </c>
      <c r="C81" s="355"/>
      <c r="D81" s="356">
        <v>0</v>
      </c>
      <c r="E81" s="357"/>
      <c r="F81" s="358">
        <v>0</v>
      </c>
      <c r="G81" s="358"/>
      <c r="H81" s="358">
        <v>0</v>
      </c>
      <c r="I81" s="358"/>
      <c r="J81" s="183">
        <f t="shared" si="11"/>
        <v>0</v>
      </c>
    </row>
    <row r="82" spans="1:10" s="15" customFormat="1" ht="30.75" customHeight="1">
      <c r="A82" s="347"/>
      <c r="B82" s="354" t="s">
        <v>152</v>
      </c>
      <c r="C82" s="355"/>
      <c r="D82" s="363">
        <f>D81+D80</f>
        <v>0</v>
      </c>
      <c r="E82" s="364"/>
      <c r="F82" s="365">
        <f>F81+F80</f>
        <v>0</v>
      </c>
      <c r="G82" s="364"/>
      <c r="H82" s="365">
        <f>H81+H80</f>
        <v>0</v>
      </c>
      <c r="I82" s="364"/>
      <c r="J82" s="183">
        <f t="shared" si="11"/>
        <v>0</v>
      </c>
    </row>
    <row r="83" spans="1:10" s="66" customFormat="1" ht="18.75" customHeight="1">
      <c r="A83" s="347"/>
      <c r="B83" s="368" t="s">
        <v>205</v>
      </c>
      <c r="C83" s="369"/>
      <c r="D83" s="370">
        <f>SUM(D79:E81)</f>
        <v>0</v>
      </c>
      <c r="E83" s="364"/>
      <c r="F83" s="371">
        <f>SUM(F79:G81)</f>
        <v>0</v>
      </c>
      <c r="G83" s="364"/>
      <c r="H83" s="371">
        <f>SUM(H79:I81)</f>
        <v>0</v>
      </c>
      <c r="I83" s="364"/>
      <c r="J83" s="183">
        <f t="shared" si="11"/>
        <v>0</v>
      </c>
    </row>
    <row r="84" spans="1:10" s="66" customFormat="1" ht="18.75" customHeight="1">
      <c r="A84" s="317" t="s">
        <v>10</v>
      </c>
      <c r="B84" s="380"/>
      <c r="C84" s="318"/>
      <c r="D84" s="381">
        <f>D83+D78+D73</f>
        <v>0</v>
      </c>
      <c r="E84" s="367"/>
      <c r="F84" s="366">
        <f>F83+F78+F73</f>
        <v>0</v>
      </c>
      <c r="G84" s="367"/>
      <c r="H84" s="366">
        <f>H83+H78+H73</f>
        <v>0</v>
      </c>
      <c r="I84" s="367"/>
      <c r="J84" s="183">
        <f t="shared" si="11"/>
        <v>0</v>
      </c>
    </row>
    <row r="85" spans="1:10" s="66" customFormat="1" ht="18.75" customHeight="1" thickBot="1">
      <c r="A85" s="375" t="s">
        <v>249</v>
      </c>
      <c r="B85" s="376"/>
      <c r="C85" s="377"/>
      <c r="D85" s="378">
        <f>IF(D84=0,"",D84/$J$84*100)</f>
      </c>
      <c r="E85" s="379"/>
      <c r="F85" s="379">
        <f>IF(F84=0,"",F84/$J$84*100)</f>
      </c>
      <c r="G85" s="379"/>
      <c r="H85" s="379">
        <f>IF(H84=0,"",H84/$J$84*100)</f>
      </c>
      <c r="I85" s="379"/>
      <c r="J85" s="239">
        <f>IF(J84=0,"",(D84+F84+H84)/$J$84*100)</f>
      </c>
    </row>
    <row r="86" spans="1:15" s="15" customFormat="1" ht="54" customHeight="1">
      <c r="A86" s="382" t="s">
        <v>244</v>
      </c>
      <c r="B86" s="382"/>
      <c r="C86" s="382"/>
      <c r="D86" s="382"/>
      <c r="E86" s="382"/>
      <c r="F86" s="382"/>
      <c r="G86" s="382"/>
      <c r="H86" s="382"/>
      <c r="I86" s="382"/>
      <c r="J86" s="382"/>
      <c r="K86" s="49"/>
      <c r="L86" s="49"/>
      <c r="M86" s="49"/>
      <c r="N86" s="49"/>
      <c r="O86" s="49"/>
    </row>
    <row r="87" spans="2:16" s="15" customFormat="1" ht="13.5" customHeight="1" thickBo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7" s="15" customFormat="1" ht="25.5" customHeight="1" thickBot="1">
      <c r="A88" s="340" t="s">
        <v>254</v>
      </c>
      <c r="B88" s="341"/>
      <c r="C88" s="342"/>
      <c r="D88" s="290" t="s">
        <v>184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</row>
    <row r="89" spans="2:16" s="15" customFormat="1" ht="12.75" customHeight="1" thickBot="1">
      <c r="B89" s="382"/>
      <c r="C89" s="383"/>
      <c r="D89" s="382"/>
      <c r="E89" s="383"/>
      <c r="F89" s="382"/>
      <c r="G89" s="383"/>
      <c r="H89" s="382"/>
      <c r="I89" s="383"/>
      <c r="J89" s="382"/>
      <c r="K89" s="383"/>
      <c r="L89" s="382"/>
      <c r="M89" s="383"/>
      <c r="N89" s="39"/>
      <c r="O89" s="39"/>
      <c r="P89" s="39"/>
    </row>
    <row r="90" spans="1:8" s="15" customFormat="1" ht="64.5" customHeight="1">
      <c r="A90" s="384" t="s">
        <v>185</v>
      </c>
      <c r="B90" s="385"/>
      <c r="C90" s="388" t="s">
        <v>186</v>
      </c>
      <c r="D90" s="388"/>
      <c r="E90" s="388" t="s">
        <v>187</v>
      </c>
      <c r="F90" s="388"/>
      <c r="G90" s="67" t="s">
        <v>179</v>
      </c>
      <c r="H90" s="40"/>
    </row>
    <row r="91" spans="1:8" s="15" customFormat="1" ht="32.25" customHeight="1" thickBot="1">
      <c r="A91" s="386"/>
      <c r="B91" s="387"/>
      <c r="C91" s="389">
        <v>0</v>
      </c>
      <c r="D91" s="389"/>
      <c r="E91" s="389">
        <v>0</v>
      </c>
      <c r="F91" s="389"/>
      <c r="G91" s="186">
        <v>0</v>
      </c>
      <c r="H91" s="40"/>
    </row>
    <row r="92" spans="1:8" s="15" customFormat="1" ht="45.75" customHeight="1">
      <c r="A92" s="390" t="s">
        <v>188</v>
      </c>
      <c r="B92" s="391"/>
      <c r="C92" s="392" t="s">
        <v>228</v>
      </c>
      <c r="D92" s="392"/>
      <c r="E92" s="96" t="s">
        <v>227</v>
      </c>
      <c r="F92" s="96" t="s">
        <v>229</v>
      </c>
      <c r="G92" s="97" t="s">
        <v>179</v>
      </c>
      <c r="H92" s="40"/>
    </row>
    <row r="93" spans="1:8" s="15" customFormat="1" ht="29.25" customHeight="1" thickBot="1">
      <c r="A93" s="386"/>
      <c r="B93" s="387"/>
      <c r="C93" s="389">
        <v>0</v>
      </c>
      <c r="D93" s="389"/>
      <c r="E93" s="389">
        <v>0</v>
      </c>
      <c r="F93" s="389"/>
      <c r="G93" s="186">
        <v>0</v>
      </c>
      <c r="H93" s="40"/>
    </row>
    <row r="94" spans="1:12" s="15" customFormat="1" ht="17.25" customHeight="1" thickBot="1">
      <c r="A94" s="29"/>
      <c r="B94" s="29"/>
      <c r="C94" s="30"/>
      <c r="D94" s="30"/>
      <c r="E94" s="30"/>
      <c r="F94" s="30"/>
      <c r="G94" s="30"/>
      <c r="H94" s="29"/>
      <c r="I94" s="31"/>
      <c r="J94" s="31"/>
      <c r="K94" s="32"/>
      <c r="L94" s="32"/>
    </row>
    <row r="95" spans="1:17" s="15" customFormat="1" ht="25.5" customHeight="1" thickBot="1">
      <c r="A95" s="340" t="s">
        <v>254</v>
      </c>
      <c r="B95" s="341"/>
      <c r="C95" s="342"/>
      <c r="D95" s="290" t="s">
        <v>258</v>
      </c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</row>
    <row r="96" s="15" customFormat="1" ht="12.75" customHeight="1" thickBot="1"/>
    <row r="97" spans="1:12" s="15" customFormat="1" ht="32.25" customHeight="1">
      <c r="A97" s="26"/>
      <c r="B97" s="26"/>
      <c r="C97" s="26"/>
      <c r="D97" s="393" t="s">
        <v>234</v>
      </c>
      <c r="E97" s="394"/>
      <c r="F97" s="394"/>
      <c r="G97" s="394"/>
      <c r="H97" s="394"/>
      <c r="I97" s="394"/>
      <c r="J97" s="394"/>
      <c r="K97" s="394"/>
      <c r="L97" s="395"/>
    </row>
    <row r="98" spans="1:12" s="15" customFormat="1" ht="49.5" customHeight="1" thickBot="1">
      <c r="A98" s="39"/>
      <c r="B98" s="39"/>
      <c r="C98" s="39"/>
      <c r="D98" s="396" t="s">
        <v>235</v>
      </c>
      <c r="E98" s="397"/>
      <c r="F98" s="397" t="s">
        <v>236</v>
      </c>
      <c r="G98" s="397"/>
      <c r="H98" s="397" t="s">
        <v>237</v>
      </c>
      <c r="I98" s="397"/>
      <c r="J98" s="397" t="s">
        <v>238</v>
      </c>
      <c r="K98" s="397"/>
      <c r="L98" s="98" t="s">
        <v>180</v>
      </c>
    </row>
    <row r="99" spans="1:12" s="15" customFormat="1" ht="34.5" customHeight="1">
      <c r="A99" s="398" t="s">
        <v>181</v>
      </c>
      <c r="B99" s="349" t="s">
        <v>151</v>
      </c>
      <c r="C99" s="350"/>
      <c r="D99" s="351"/>
      <c r="E99" s="353"/>
      <c r="F99" s="353"/>
      <c r="G99" s="353"/>
      <c r="H99" s="353"/>
      <c r="I99" s="353"/>
      <c r="J99" s="353"/>
      <c r="K99" s="353"/>
      <c r="L99" s="182">
        <f aca="true" t="shared" si="12" ref="L99:L118">SUM(D99:K99)</f>
        <v>0</v>
      </c>
    </row>
    <row r="100" spans="1:12" s="15" customFormat="1" ht="34.5" customHeight="1">
      <c r="A100" s="399"/>
      <c r="B100" s="354" t="s">
        <v>230</v>
      </c>
      <c r="C100" s="355"/>
      <c r="D100" s="356"/>
      <c r="E100" s="358"/>
      <c r="F100" s="358"/>
      <c r="G100" s="358"/>
      <c r="H100" s="358"/>
      <c r="I100" s="358"/>
      <c r="J100" s="358"/>
      <c r="K100" s="358"/>
      <c r="L100" s="183">
        <f t="shared" si="12"/>
        <v>0</v>
      </c>
    </row>
    <row r="101" spans="1:12" s="15" customFormat="1" ht="34.5" customHeight="1">
      <c r="A101" s="399"/>
      <c r="B101" s="354" t="s">
        <v>9</v>
      </c>
      <c r="C101" s="355"/>
      <c r="D101" s="356">
        <v>0</v>
      </c>
      <c r="E101" s="358"/>
      <c r="F101" s="358">
        <v>0</v>
      </c>
      <c r="G101" s="358"/>
      <c r="H101" s="358">
        <v>0</v>
      </c>
      <c r="I101" s="358"/>
      <c r="J101" s="358">
        <v>0</v>
      </c>
      <c r="K101" s="358"/>
      <c r="L101" s="183">
        <f t="shared" si="12"/>
        <v>0</v>
      </c>
    </row>
    <row r="102" spans="1:12" s="64" customFormat="1" ht="34.5" customHeight="1">
      <c r="A102" s="399"/>
      <c r="B102" s="406" t="s">
        <v>152</v>
      </c>
      <c r="C102" s="407"/>
      <c r="D102" s="408">
        <f>D101+D100</f>
        <v>0</v>
      </c>
      <c r="E102" s="409"/>
      <c r="F102" s="410">
        <f>F101+F100</f>
        <v>0</v>
      </c>
      <c r="G102" s="409"/>
      <c r="H102" s="410">
        <f>H101+H100</f>
        <v>0</v>
      </c>
      <c r="I102" s="409"/>
      <c r="J102" s="410">
        <f>J101+J100</f>
        <v>0</v>
      </c>
      <c r="K102" s="409"/>
      <c r="L102" s="187">
        <f t="shared" si="12"/>
        <v>0</v>
      </c>
    </row>
    <row r="103" spans="1:12" s="64" customFormat="1" ht="24.75" customHeight="1">
      <c r="A103" s="399"/>
      <c r="B103" s="401" t="s">
        <v>10</v>
      </c>
      <c r="C103" s="402"/>
      <c r="D103" s="403">
        <f>SUM(D99:E101)</f>
        <v>0</v>
      </c>
      <c r="E103" s="404"/>
      <c r="F103" s="405">
        <f>SUM(F99:G101)</f>
        <v>0</v>
      </c>
      <c r="G103" s="404"/>
      <c r="H103" s="405">
        <f>SUM(H99:I101)</f>
        <v>0</v>
      </c>
      <c r="I103" s="404"/>
      <c r="J103" s="405">
        <f>SUM(J99:K101)</f>
        <v>0</v>
      </c>
      <c r="K103" s="404"/>
      <c r="L103" s="188">
        <f t="shared" si="12"/>
        <v>0</v>
      </c>
    </row>
    <row r="104" spans="1:12" s="64" customFormat="1" ht="24.75" customHeight="1" thickBot="1">
      <c r="A104" s="400"/>
      <c r="B104" s="411" t="s">
        <v>245</v>
      </c>
      <c r="C104" s="412"/>
      <c r="D104" s="413">
        <f>IF($L$103=0,"",D103/$L$103*100)</f>
      </c>
      <c r="E104" s="414"/>
      <c r="F104" s="414">
        <f>IF($L$103=0,"",F103/$L$103*100)</f>
      </c>
      <c r="G104" s="414"/>
      <c r="H104" s="414">
        <f>IF($L$103=0,"",H103/$L$103*100)</f>
      </c>
      <c r="I104" s="414"/>
      <c r="J104" s="414">
        <f>IF($L$103=0,"",J103/$L$103*100)</f>
      </c>
      <c r="K104" s="415"/>
      <c r="L104" s="189">
        <f t="shared" si="12"/>
        <v>0</v>
      </c>
    </row>
    <row r="105" spans="1:12" s="15" customFormat="1" ht="34.5" customHeight="1">
      <c r="A105" s="398" t="s">
        <v>182</v>
      </c>
      <c r="B105" s="349" t="s">
        <v>151</v>
      </c>
      <c r="C105" s="350"/>
      <c r="D105" s="351"/>
      <c r="E105" s="353"/>
      <c r="F105" s="353"/>
      <c r="G105" s="353"/>
      <c r="H105" s="353"/>
      <c r="I105" s="353"/>
      <c r="J105" s="353"/>
      <c r="K105" s="353"/>
      <c r="L105" s="182">
        <f t="shared" si="12"/>
        <v>0</v>
      </c>
    </row>
    <row r="106" spans="1:12" s="15" customFormat="1" ht="34.5" customHeight="1">
      <c r="A106" s="399"/>
      <c r="B106" s="354" t="s">
        <v>230</v>
      </c>
      <c r="C106" s="355"/>
      <c r="D106" s="356"/>
      <c r="E106" s="358"/>
      <c r="F106" s="358"/>
      <c r="G106" s="358"/>
      <c r="H106" s="358"/>
      <c r="I106" s="358"/>
      <c r="J106" s="358"/>
      <c r="K106" s="358"/>
      <c r="L106" s="183">
        <f t="shared" si="12"/>
        <v>0</v>
      </c>
    </row>
    <row r="107" spans="1:12" s="15" customFormat="1" ht="34.5" customHeight="1">
      <c r="A107" s="399"/>
      <c r="B107" s="354" t="s">
        <v>9</v>
      </c>
      <c r="C107" s="355"/>
      <c r="D107" s="356">
        <v>0</v>
      </c>
      <c r="E107" s="358"/>
      <c r="F107" s="358">
        <v>0</v>
      </c>
      <c r="G107" s="358"/>
      <c r="H107" s="358">
        <v>0</v>
      </c>
      <c r="I107" s="358"/>
      <c r="J107" s="358">
        <v>0</v>
      </c>
      <c r="K107" s="358"/>
      <c r="L107" s="183">
        <f t="shared" si="12"/>
        <v>0</v>
      </c>
    </row>
    <row r="108" spans="1:12" s="64" customFormat="1" ht="34.5" customHeight="1">
      <c r="A108" s="399"/>
      <c r="B108" s="406" t="s">
        <v>152</v>
      </c>
      <c r="C108" s="407"/>
      <c r="D108" s="408">
        <f>D107+D106</f>
        <v>0</v>
      </c>
      <c r="E108" s="409"/>
      <c r="F108" s="410">
        <f>F107+F106</f>
        <v>0</v>
      </c>
      <c r="G108" s="409"/>
      <c r="H108" s="410">
        <f>H107+H106</f>
        <v>0</v>
      </c>
      <c r="I108" s="409"/>
      <c r="J108" s="410">
        <f>J107+J106</f>
        <v>0</v>
      </c>
      <c r="K108" s="409"/>
      <c r="L108" s="187">
        <f t="shared" si="12"/>
        <v>0</v>
      </c>
    </row>
    <row r="109" spans="1:12" s="64" customFormat="1" ht="22.5" customHeight="1">
      <c r="A109" s="399"/>
      <c r="B109" s="401" t="s">
        <v>10</v>
      </c>
      <c r="C109" s="402"/>
      <c r="D109" s="403">
        <f>SUM(D105:E107)</f>
        <v>0</v>
      </c>
      <c r="E109" s="404"/>
      <c r="F109" s="405">
        <f>SUM(F105:G107)</f>
        <v>0</v>
      </c>
      <c r="G109" s="404"/>
      <c r="H109" s="405">
        <f>SUM(H105:I107)</f>
        <v>0</v>
      </c>
      <c r="I109" s="404"/>
      <c r="J109" s="405">
        <f>SUM(J105:K107)</f>
        <v>0</v>
      </c>
      <c r="K109" s="404"/>
      <c r="L109" s="188">
        <f t="shared" si="12"/>
        <v>0</v>
      </c>
    </row>
    <row r="110" spans="1:12" s="64" customFormat="1" ht="24.75" customHeight="1" thickBot="1">
      <c r="A110" s="400"/>
      <c r="B110" s="411" t="s">
        <v>245</v>
      </c>
      <c r="C110" s="412"/>
      <c r="D110" s="413">
        <f>IF($L$109=0,"",D109/$L$109*100)</f>
      </c>
      <c r="E110" s="414"/>
      <c r="F110" s="414">
        <f>IF($L$109=0,"",F109/$L$109*100)</f>
      </c>
      <c r="G110" s="414"/>
      <c r="H110" s="414">
        <f>IF($L$109=0,"",H109/$L$109*100)</f>
      </c>
      <c r="I110" s="414"/>
      <c r="J110" s="414">
        <f>IF($L$109=0,"",J109/$L$109*100)</f>
      </c>
      <c r="K110" s="415"/>
      <c r="L110" s="189">
        <f>SUM(D110:K110)</f>
        <v>0</v>
      </c>
    </row>
    <row r="111" spans="1:12" s="15" customFormat="1" ht="34.5" customHeight="1">
      <c r="A111" s="398" t="s">
        <v>183</v>
      </c>
      <c r="B111" s="349" t="s">
        <v>151</v>
      </c>
      <c r="C111" s="350"/>
      <c r="D111" s="351"/>
      <c r="E111" s="353"/>
      <c r="F111" s="353"/>
      <c r="G111" s="353"/>
      <c r="H111" s="353"/>
      <c r="I111" s="353"/>
      <c r="J111" s="353"/>
      <c r="K111" s="353"/>
      <c r="L111" s="182">
        <f t="shared" si="12"/>
        <v>0</v>
      </c>
    </row>
    <row r="112" spans="1:12" s="15" customFormat="1" ht="34.5" customHeight="1">
      <c r="A112" s="399"/>
      <c r="B112" s="354" t="s">
        <v>230</v>
      </c>
      <c r="C112" s="355"/>
      <c r="D112" s="356"/>
      <c r="E112" s="358"/>
      <c r="F112" s="358"/>
      <c r="G112" s="358"/>
      <c r="H112" s="358"/>
      <c r="I112" s="358"/>
      <c r="J112" s="358"/>
      <c r="K112" s="358"/>
      <c r="L112" s="183">
        <f t="shared" si="12"/>
        <v>0</v>
      </c>
    </row>
    <row r="113" spans="1:12" s="15" customFormat="1" ht="34.5" customHeight="1">
      <c r="A113" s="399"/>
      <c r="B113" s="354" t="s">
        <v>9</v>
      </c>
      <c r="C113" s="355"/>
      <c r="D113" s="356">
        <v>0</v>
      </c>
      <c r="E113" s="358"/>
      <c r="F113" s="358">
        <v>0</v>
      </c>
      <c r="G113" s="358"/>
      <c r="H113" s="358">
        <v>0</v>
      </c>
      <c r="I113" s="358"/>
      <c r="J113" s="358">
        <v>0</v>
      </c>
      <c r="K113" s="358"/>
      <c r="L113" s="183">
        <f t="shared" si="12"/>
        <v>0</v>
      </c>
    </row>
    <row r="114" spans="1:12" s="64" customFormat="1" ht="34.5" customHeight="1">
      <c r="A114" s="399"/>
      <c r="B114" s="406" t="s">
        <v>152</v>
      </c>
      <c r="C114" s="407"/>
      <c r="D114" s="408">
        <f>D113+D112</f>
        <v>0</v>
      </c>
      <c r="E114" s="409"/>
      <c r="F114" s="410">
        <f>F113+F112</f>
        <v>0</v>
      </c>
      <c r="G114" s="409"/>
      <c r="H114" s="410">
        <f>H113+H112</f>
        <v>0</v>
      </c>
      <c r="I114" s="409"/>
      <c r="J114" s="410">
        <f>J113+J112</f>
        <v>0</v>
      </c>
      <c r="K114" s="409"/>
      <c r="L114" s="187">
        <f t="shared" si="12"/>
        <v>0</v>
      </c>
    </row>
    <row r="115" spans="1:12" s="64" customFormat="1" ht="22.5" customHeight="1">
      <c r="A115" s="399"/>
      <c r="B115" s="401" t="s">
        <v>10</v>
      </c>
      <c r="C115" s="402"/>
      <c r="D115" s="403">
        <f>SUM(D111:E113)</f>
        <v>0</v>
      </c>
      <c r="E115" s="404"/>
      <c r="F115" s="405">
        <f>SUM(F111:G113)</f>
        <v>0</v>
      </c>
      <c r="G115" s="404"/>
      <c r="H115" s="405">
        <f>SUM(H111:I113)</f>
        <v>0</v>
      </c>
      <c r="I115" s="404"/>
      <c r="J115" s="405">
        <f>SUM(J111:K113)</f>
        <v>0</v>
      </c>
      <c r="K115" s="404"/>
      <c r="L115" s="188">
        <f t="shared" si="12"/>
        <v>0</v>
      </c>
    </row>
    <row r="116" spans="1:12" s="64" customFormat="1" ht="24.75" customHeight="1" thickBot="1">
      <c r="A116" s="400"/>
      <c r="B116" s="411" t="s">
        <v>245</v>
      </c>
      <c r="C116" s="412"/>
      <c r="D116" s="413">
        <f>IF($L$115=0,"",D115/$L$115*100)</f>
      </c>
      <c r="E116" s="414"/>
      <c r="F116" s="414">
        <f>IF($L$115=0,"",F115/$L$115*100)</f>
      </c>
      <c r="G116" s="414"/>
      <c r="H116" s="414">
        <f>IF($L$115=0,"",H115/$L$115*100)</f>
      </c>
      <c r="I116" s="414"/>
      <c r="J116" s="414">
        <f>IF($L$115=0,"",J115/$L$115*100)</f>
      </c>
      <c r="K116" s="415"/>
      <c r="L116" s="189">
        <f t="shared" si="12"/>
        <v>0</v>
      </c>
    </row>
    <row r="117" spans="1:12" s="15" customFormat="1" ht="26.25" customHeight="1" thickBot="1">
      <c r="A117" s="416" t="s">
        <v>10</v>
      </c>
      <c r="B117" s="417"/>
      <c r="C117" s="418"/>
      <c r="D117" s="419">
        <f>D115+D109+D103</f>
        <v>0</v>
      </c>
      <c r="E117" s="420"/>
      <c r="F117" s="421">
        <f>F115+F109+F103</f>
        <v>0</v>
      </c>
      <c r="G117" s="420"/>
      <c r="H117" s="421">
        <f>H115+H109+H103</f>
        <v>0</v>
      </c>
      <c r="I117" s="420"/>
      <c r="J117" s="421">
        <f>J115+J109+J103</f>
        <v>0</v>
      </c>
      <c r="K117" s="420"/>
      <c r="L117" s="192">
        <f t="shared" si="12"/>
        <v>0</v>
      </c>
    </row>
    <row r="118" spans="1:12" s="124" customFormat="1" ht="26.25" customHeight="1">
      <c r="A118" s="129"/>
      <c r="B118" s="129" t="s">
        <v>245</v>
      </c>
      <c r="C118" s="129"/>
      <c r="D118" s="422">
        <f>IF(L117=0,"",D117/$L$117*100)</f>
      </c>
      <c r="E118" s="422"/>
      <c r="F118" s="422">
        <f>IF(L117=0,"",F117/$L$117*100)</f>
      </c>
      <c r="G118" s="422"/>
      <c r="H118" s="423">
        <f>IF(L117=0,"",H117/$L$117*100)</f>
      </c>
      <c r="I118" s="423"/>
      <c r="J118" s="423">
        <f>IF(L117=0,"",J117/$L$117*100)</f>
      </c>
      <c r="K118" s="423"/>
      <c r="L118" s="189">
        <f t="shared" si="12"/>
        <v>0</v>
      </c>
    </row>
    <row r="119" spans="1:10" s="15" customFormat="1" ht="22.5" customHeight="1">
      <c r="A119" s="27" t="s">
        <v>158</v>
      </c>
      <c r="B119" s="28"/>
      <c r="C119" s="28"/>
      <c r="D119" s="28"/>
      <c r="E119" s="28"/>
      <c r="F119" s="28"/>
      <c r="G119" s="28"/>
      <c r="H119" s="28"/>
      <c r="I119" s="26"/>
      <c r="J119" s="26"/>
    </row>
    <row r="120" spans="1:12" s="15" customFormat="1" ht="12.75" customHeight="1" thickBot="1">
      <c r="A120" s="29"/>
      <c r="B120" s="29"/>
      <c r="C120" s="30"/>
      <c r="D120" s="30"/>
      <c r="E120" s="30"/>
      <c r="F120" s="30"/>
      <c r="G120" s="30"/>
      <c r="H120" s="29"/>
      <c r="I120" s="31"/>
      <c r="J120" s="31"/>
      <c r="K120" s="32"/>
      <c r="L120" s="32"/>
    </row>
    <row r="121" spans="1:17" s="15" customFormat="1" ht="25.5" customHeight="1" thickBot="1">
      <c r="A121" s="340" t="s">
        <v>254</v>
      </c>
      <c r="B121" s="341"/>
      <c r="C121" s="342"/>
      <c r="D121" s="290" t="s">
        <v>259</v>
      </c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</row>
    <row r="122" spans="1:11" s="15" customFormat="1" ht="12.75" customHeight="1" thickBo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0" s="15" customFormat="1" ht="49.5" customHeight="1" thickBot="1">
      <c r="A123" s="26"/>
      <c r="B123" s="26"/>
      <c r="C123" s="26"/>
      <c r="D123" s="99" t="s">
        <v>151</v>
      </c>
      <c r="E123" s="100" t="s">
        <v>230</v>
      </c>
      <c r="F123" s="100" t="s">
        <v>9</v>
      </c>
      <c r="G123" s="101" t="s">
        <v>152</v>
      </c>
      <c r="H123" s="102" t="s">
        <v>10</v>
      </c>
      <c r="I123" s="26"/>
      <c r="J123" s="26"/>
    </row>
    <row r="124" spans="1:10" s="15" customFormat="1" ht="49.5" customHeight="1" thickBot="1">
      <c r="A124" s="427" t="s">
        <v>189</v>
      </c>
      <c r="B124" s="428"/>
      <c r="C124" s="429"/>
      <c r="D124" s="193"/>
      <c r="E124" s="194"/>
      <c r="F124" s="194">
        <v>0</v>
      </c>
      <c r="G124" s="195">
        <f>SUM(E124:F124)</f>
        <v>0</v>
      </c>
      <c r="H124" s="196">
        <f>SUM(G124+D124)</f>
        <v>0</v>
      </c>
      <c r="I124" s="26"/>
      <c r="J124" s="26"/>
    </row>
    <row r="125" spans="1:10" s="15" customFormat="1" ht="82.5" customHeight="1" thickBot="1">
      <c r="A125" s="427" t="s">
        <v>190</v>
      </c>
      <c r="B125" s="428"/>
      <c r="C125" s="429"/>
      <c r="D125" s="193"/>
      <c r="E125" s="194"/>
      <c r="F125" s="194">
        <v>0</v>
      </c>
      <c r="G125" s="195">
        <f>SUM(E125:F125)</f>
        <v>0</v>
      </c>
      <c r="H125" s="196">
        <f>SUM(G125+D125)</f>
        <v>0</v>
      </c>
      <c r="I125" s="26"/>
      <c r="J125" s="26"/>
    </row>
    <row r="126" spans="1:10" s="124" customFormat="1" ht="78.75" customHeight="1" thickBot="1">
      <c r="A126" s="430" t="s">
        <v>246</v>
      </c>
      <c r="B126" s="431"/>
      <c r="C126" s="431"/>
      <c r="D126" s="223">
        <f>IF(D124=0,"",D125/D124*100)</f>
      </c>
      <c r="E126" s="223">
        <f>IF(E124=0,"",E125/E124*100)</f>
      </c>
      <c r="F126" s="223">
        <f>IF(F124=0,"",F125/F124*100)</f>
      </c>
      <c r="G126" s="237">
        <f>IF(G124=0,"",G125/G124*100)</f>
      </c>
      <c r="H126" s="236">
        <f>IF(H124=0,"",H125/H124*100)</f>
      </c>
      <c r="I126" s="123"/>
      <c r="J126" s="123"/>
    </row>
    <row r="127" spans="1:32" s="26" customFormat="1" ht="18.75" customHeight="1" thickBot="1">
      <c r="A127" s="41"/>
      <c r="B127" s="37"/>
      <c r="C127" s="30"/>
      <c r="D127" s="30"/>
      <c r="F127" s="30"/>
      <c r="G127" s="30"/>
      <c r="H127" s="30"/>
      <c r="I127" s="30"/>
      <c r="J127" s="30"/>
      <c r="K127" s="31"/>
      <c r="L127" s="31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1:32" s="26" customFormat="1" ht="25.5" customHeight="1" thickBot="1">
      <c r="A128" s="340" t="s">
        <v>254</v>
      </c>
      <c r="B128" s="341"/>
      <c r="C128" s="342"/>
      <c r="D128" s="290" t="s">
        <v>260</v>
      </c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</row>
    <row r="129" spans="1:32" s="26" customFormat="1" ht="12.75" customHeight="1" thickBot="1">
      <c r="A129" s="37"/>
      <c r="B129" s="37"/>
      <c r="C129" s="30"/>
      <c r="D129" s="30"/>
      <c r="F129" s="30"/>
      <c r="G129" s="30"/>
      <c r="H129" s="30"/>
      <c r="I129" s="30"/>
      <c r="J129" s="30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</row>
    <row r="130" spans="1:32" s="26" customFormat="1" ht="49.5" customHeight="1">
      <c r="A130" s="37"/>
      <c r="B130" s="37"/>
      <c r="C130" s="30"/>
      <c r="D130" s="432" t="s">
        <v>181</v>
      </c>
      <c r="E130" s="433"/>
      <c r="F130" s="433"/>
      <c r="G130" s="433"/>
      <c r="H130" s="433" t="s">
        <v>191</v>
      </c>
      <c r="I130" s="433"/>
      <c r="J130" s="433"/>
      <c r="K130" s="433"/>
      <c r="L130" s="433" t="s">
        <v>192</v>
      </c>
      <c r="M130" s="433"/>
      <c r="N130" s="433"/>
      <c r="O130" s="433"/>
      <c r="P130" s="434" t="s">
        <v>10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s="26" customFormat="1" ht="49.5" customHeight="1" thickBot="1">
      <c r="A131" s="37"/>
      <c r="B131" s="37"/>
      <c r="C131" s="30"/>
      <c r="D131" s="34" t="s">
        <v>151</v>
      </c>
      <c r="E131" s="54" t="s">
        <v>230</v>
      </c>
      <c r="F131" s="54" t="s">
        <v>9</v>
      </c>
      <c r="G131" s="68" t="s">
        <v>152</v>
      </c>
      <c r="H131" s="35" t="s">
        <v>151</v>
      </c>
      <c r="I131" s="54" t="s">
        <v>230</v>
      </c>
      <c r="J131" s="54" t="s">
        <v>9</v>
      </c>
      <c r="K131" s="68" t="s">
        <v>152</v>
      </c>
      <c r="L131" s="35" t="s">
        <v>151</v>
      </c>
      <c r="M131" s="54" t="s">
        <v>230</v>
      </c>
      <c r="N131" s="54" t="s">
        <v>9</v>
      </c>
      <c r="O131" s="68" t="s">
        <v>152</v>
      </c>
      <c r="P131" s="435"/>
      <c r="R131" s="15"/>
      <c r="S131" s="15"/>
      <c r="T131" s="15"/>
      <c r="U131" s="15"/>
      <c r="V131" s="15"/>
      <c r="W131" s="15" t="s">
        <v>193</v>
      </c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1:23" s="15" customFormat="1" ht="32.25" customHeight="1">
      <c r="A132" s="448" t="s">
        <v>181</v>
      </c>
      <c r="B132" s="436" t="s">
        <v>194</v>
      </c>
      <c r="C132" s="103" t="s">
        <v>195</v>
      </c>
      <c r="D132" s="197"/>
      <c r="E132" s="165"/>
      <c r="F132" s="165">
        <v>0</v>
      </c>
      <c r="G132" s="198">
        <f aca="true" t="shared" si="13" ref="G132:G145">SUM(E132:F132)</f>
        <v>0</v>
      </c>
      <c r="H132" s="131"/>
      <c r="I132" s="131"/>
      <c r="J132" s="131"/>
      <c r="K132" s="139"/>
      <c r="L132" s="131"/>
      <c r="M132" s="131"/>
      <c r="N132" s="131"/>
      <c r="O132" s="139"/>
      <c r="P132" s="199">
        <f aca="true" t="shared" si="14" ref="P132:P173">SUM(D132,G132,H132,K132,L132,O132)</f>
        <v>0</v>
      </c>
      <c r="V132" s="436" t="s">
        <v>194</v>
      </c>
      <c r="W132" s="36" t="e">
        <f>(P132+P133+P134+P146+P147+P148+P160+P161+P162)/($G$15+$G$16+$G$17)*100</f>
        <v>#VALUE!</v>
      </c>
    </row>
    <row r="133" spans="1:22" s="15" customFormat="1" ht="32.25" customHeight="1">
      <c r="A133" s="449"/>
      <c r="B133" s="437"/>
      <c r="C133" s="104" t="s">
        <v>196</v>
      </c>
      <c r="D133" s="200"/>
      <c r="E133" s="168"/>
      <c r="F133" s="168">
        <v>0</v>
      </c>
      <c r="G133" s="174">
        <f t="shared" si="13"/>
        <v>0</v>
      </c>
      <c r="H133" s="134"/>
      <c r="I133" s="134"/>
      <c r="J133" s="134"/>
      <c r="K133" s="142"/>
      <c r="L133" s="134"/>
      <c r="M133" s="134"/>
      <c r="N133" s="134"/>
      <c r="O133" s="142"/>
      <c r="P133" s="201">
        <f t="shared" si="14"/>
        <v>0</v>
      </c>
      <c r="V133" s="437"/>
    </row>
    <row r="134" spans="1:22" s="15" customFormat="1" ht="32.25" customHeight="1">
      <c r="A134" s="449"/>
      <c r="B134" s="437"/>
      <c r="C134" s="104" t="s">
        <v>197</v>
      </c>
      <c r="D134" s="200"/>
      <c r="E134" s="168"/>
      <c r="F134" s="168">
        <v>0</v>
      </c>
      <c r="G134" s="174">
        <f t="shared" si="13"/>
        <v>0</v>
      </c>
      <c r="H134" s="134"/>
      <c r="I134" s="134"/>
      <c r="J134" s="134"/>
      <c r="K134" s="142"/>
      <c r="L134" s="134"/>
      <c r="M134" s="134"/>
      <c r="N134" s="134"/>
      <c r="O134" s="142"/>
      <c r="P134" s="201">
        <f t="shared" si="14"/>
        <v>0</v>
      </c>
      <c r="V134" s="437"/>
    </row>
    <row r="135" spans="1:23" s="15" customFormat="1" ht="32.25" customHeight="1">
      <c r="A135" s="449"/>
      <c r="B135" s="438" t="s">
        <v>198</v>
      </c>
      <c r="C135" s="104" t="s">
        <v>196</v>
      </c>
      <c r="D135" s="200"/>
      <c r="E135" s="168"/>
      <c r="F135" s="168">
        <v>0</v>
      </c>
      <c r="G135" s="174">
        <f t="shared" si="13"/>
        <v>0</v>
      </c>
      <c r="H135" s="134"/>
      <c r="I135" s="134"/>
      <c r="J135" s="134"/>
      <c r="K135" s="142"/>
      <c r="L135" s="134"/>
      <c r="M135" s="134"/>
      <c r="N135" s="134"/>
      <c r="O135" s="142"/>
      <c r="P135" s="201">
        <f t="shared" si="14"/>
        <v>0</v>
      </c>
      <c r="V135" s="440" t="s">
        <v>198</v>
      </c>
      <c r="W135" s="36" t="e">
        <f>(P135+P136+P149+P150+P163+P164)/($G$15+$G$16+$G$17)*100</f>
        <v>#VALUE!</v>
      </c>
    </row>
    <row r="136" spans="1:22" s="15" customFormat="1" ht="32.25" customHeight="1">
      <c r="A136" s="449"/>
      <c r="B136" s="439"/>
      <c r="C136" s="104" t="s">
        <v>197</v>
      </c>
      <c r="D136" s="200"/>
      <c r="E136" s="168"/>
      <c r="F136" s="168">
        <v>0</v>
      </c>
      <c r="G136" s="174">
        <f t="shared" si="13"/>
        <v>0</v>
      </c>
      <c r="H136" s="134"/>
      <c r="I136" s="134"/>
      <c r="J136" s="134"/>
      <c r="K136" s="142"/>
      <c r="L136" s="134"/>
      <c r="M136" s="134"/>
      <c r="N136" s="134"/>
      <c r="O136" s="142"/>
      <c r="P136" s="201">
        <f t="shared" si="14"/>
        <v>0</v>
      </c>
      <c r="V136" s="441"/>
    </row>
    <row r="137" spans="1:32" s="15" customFormat="1" ht="32.25" customHeight="1">
      <c r="A137" s="449"/>
      <c r="B137" s="438" t="s">
        <v>199</v>
      </c>
      <c r="C137" s="104" t="s">
        <v>196</v>
      </c>
      <c r="D137" s="200"/>
      <c r="E137" s="168"/>
      <c r="F137" s="168">
        <v>0</v>
      </c>
      <c r="G137" s="174">
        <f t="shared" si="13"/>
        <v>0</v>
      </c>
      <c r="H137" s="134"/>
      <c r="I137" s="134"/>
      <c r="J137" s="134"/>
      <c r="K137" s="142"/>
      <c r="L137" s="134"/>
      <c r="M137" s="134"/>
      <c r="N137" s="134"/>
      <c r="O137" s="142"/>
      <c r="P137" s="201">
        <f t="shared" si="14"/>
        <v>0</v>
      </c>
      <c r="R137" s="26"/>
      <c r="S137" s="26"/>
      <c r="T137" s="26"/>
      <c r="U137" s="26"/>
      <c r="V137" s="440" t="s">
        <v>199</v>
      </c>
      <c r="W137" s="36" t="e">
        <f>(P137+P138+P151+P152+P165+P166)/($G$15+$G$16+$G$17)*100</f>
        <v>#VALUE!</v>
      </c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s="15" customFormat="1" ht="32.25" customHeight="1">
      <c r="A138" s="449"/>
      <c r="B138" s="439"/>
      <c r="C138" s="104" t="s">
        <v>197</v>
      </c>
      <c r="D138" s="200"/>
      <c r="E138" s="168"/>
      <c r="F138" s="168">
        <v>0</v>
      </c>
      <c r="G138" s="174">
        <f t="shared" si="13"/>
        <v>0</v>
      </c>
      <c r="H138" s="134"/>
      <c r="I138" s="134"/>
      <c r="J138" s="134"/>
      <c r="K138" s="142"/>
      <c r="L138" s="134"/>
      <c r="M138" s="134"/>
      <c r="N138" s="134"/>
      <c r="O138" s="142"/>
      <c r="P138" s="201">
        <f t="shared" si="14"/>
        <v>0</v>
      </c>
      <c r="R138" s="26"/>
      <c r="S138" s="26"/>
      <c r="T138" s="26"/>
      <c r="U138" s="26"/>
      <c r="V138" s="441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s="15" customFormat="1" ht="32.25" customHeight="1">
      <c r="A139" s="449"/>
      <c r="B139" s="437" t="s">
        <v>200</v>
      </c>
      <c r="C139" s="104" t="s">
        <v>201</v>
      </c>
      <c r="D139" s="200"/>
      <c r="E139" s="168"/>
      <c r="F139" s="168">
        <v>0</v>
      </c>
      <c r="G139" s="174">
        <f t="shared" si="13"/>
        <v>0</v>
      </c>
      <c r="H139" s="134"/>
      <c r="I139" s="134"/>
      <c r="J139" s="134"/>
      <c r="K139" s="142"/>
      <c r="L139" s="134"/>
      <c r="M139" s="134"/>
      <c r="N139" s="134"/>
      <c r="O139" s="142"/>
      <c r="P139" s="201">
        <f t="shared" si="14"/>
        <v>0</v>
      </c>
      <c r="R139" s="26"/>
      <c r="S139" s="26"/>
      <c r="T139" s="26"/>
      <c r="U139" s="26"/>
      <c r="V139" s="437" t="s">
        <v>200</v>
      </c>
      <c r="W139" s="36" t="e">
        <f>(P139+P140+P153+P154+P167+P168)/($G$15+$G$16+$G$17)*100</f>
        <v>#VALUE!</v>
      </c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s="15" customFormat="1" ht="32.25" customHeight="1">
      <c r="A140" s="449"/>
      <c r="B140" s="437"/>
      <c r="C140" s="104" t="s">
        <v>202</v>
      </c>
      <c r="D140" s="200"/>
      <c r="E140" s="168"/>
      <c r="F140" s="168">
        <v>0</v>
      </c>
      <c r="G140" s="174">
        <f t="shared" si="13"/>
        <v>0</v>
      </c>
      <c r="H140" s="134"/>
      <c r="I140" s="134"/>
      <c r="J140" s="134"/>
      <c r="K140" s="142"/>
      <c r="L140" s="134"/>
      <c r="M140" s="134"/>
      <c r="N140" s="134"/>
      <c r="O140" s="142"/>
      <c r="P140" s="201">
        <f t="shared" si="14"/>
        <v>0</v>
      </c>
      <c r="R140" s="26"/>
      <c r="S140" s="26"/>
      <c r="T140" s="26"/>
      <c r="U140" s="26"/>
      <c r="V140" s="437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s="15" customFormat="1" ht="32.25" customHeight="1">
      <c r="A141" s="449"/>
      <c r="B141" s="424" t="s">
        <v>203</v>
      </c>
      <c r="C141" s="104" t="s">
        <v>195</v>
      </c>
      <c r="D141" s="200"/>
      <c r="E141" s="168"/>
      <c r="F141" s="168">
        <v>0</v>
      </c>
      <c r="G141" s="174">
        <f t="shared" si="13"/>
        <v>0</v>
      </c>
      <c r="H141" s="134"/>
      <c r="I141" s="134"/>
      <c r="J141" s="134"/>
      <c r="K141" s="142"/>
      <c r="L141" s="134"/>
      <c r="M141" s="134"/>
      <c r="N141" s="134"/>
      <c r="O141" s="142"/>
      <c r="P141" s="201">
        <f t="shared" si="14"/>
        <v>0</v>
      </c>
      <c r="R141" s="26"/>
      <c r="S141" s="26"/>
      <c r="T141" s="26"/>
      <c r="U141" s="26"/>
      <c r="V141" s="442" t="s">
        <v>203</v>
      </c>
      <c r="W141" s="36" t="e">
        <f>(P141+P142+P143+P144+P155+P156+P157+P158+P169+P170+P171+P172)/($G$15+$G$16+$G$17)*100</f>
        <v>#VALUE!</v>
      </c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s="15" customFormat="1" ht="32.25" customHeight="1">
      <c r="A142" s="449"/>
      <c r="B142" s="425"/>
      <c r="C142" s="104" t="s">
        <v>196</v>
      </c>
      <c r="D142" s="200"/>
      <c r="E142" s="168"/>
      <c r="F142" s="168">
        <v>0</v>
      </c>
      <c r="G142" s="174">
        <f t="shared" si="13"/>
        <v>0</v>
      </c>
      <c r="H142" s="134"/>
      <c r="I142" s="134"/>
      <c r="J142" s="134"/>
      <c r="K142" s="142"/>
      <c r="L142" s="134"/>
      <c r="M142" s="134"/>
      <c r="N142" s="134"/>
      <c r="O142" s="142"/>
      <c r="P142" s="201">
        <f t="shared" si="14"/>
        <v>0</v>
      </c>
      <c r="R142" s="26"/>
      <c r="S142" s="26"/>
      <c r="T142" s="26"/>
      <c r="U142" s="26"/>
      <c r="V142" s="443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23" s="15" customFormat="1" ht="32.25" customHeight="1">
      <c r="A143" s="449"/>
      <c r="B143" s="425"/>
      <c r="C143" s="104" t="s">
        <v>197</v>
      </c>
      <c r="D143" s="200"/>
      <c r="E143" s="168"/>
      <c r="F143" s="168">
        <v>0</v>
      </c>
      <c r="G143" s="174">
        <f t="shared" si="13"/>
        <v>0</v>
      </c>
      <c r="H143" s="134"/>
      <c r="I143" s="134"/>
      <c r="J143" s="134"/>
      <c r="K143" s="142"/>
      <c r="L143" s="134"/>
      <c r="M143" s="134"/>
      <c r="N143" s="134"/>
      <c r="O143" s="142"/>
      <c r="P143" s="201">
        <f t="shared" si="14"/>
        <v>0</v>
      </c>
      <c r="V143" s="443"/>
      <c r="W143" s="42"/>
    </row>
    <row r="144" spans="1:22" s="15" customFormat="1" ht="32.25" customHeight="1">
      <c r="A144" s="449"/>
      <c r="B144" s="426"/>
      <c r="C144" s="104" t="s">
        <v>201</v>
      </c>
      <c r="D144" s="200"/>
      <c r="E144" s="168"/>
      <c r="F144" s="168">
        <v>0</v>
      </c>
      <c r="G144" s="174">
        <f t="shared" si="13"/>
        <v>0</v>
      </c>
      <c r="H144" s="134"/>
      <c r="I144" s="134"/>
      <c r="J144" s="134"/>
      <c r="K144" s="142"/>
      <c r="L144" s="134"/>
      <c r="M144" s="134"/>
      <c r="N144" s="134"/>
      <c r="O144" s="142"/>
      <c r="P144" s="201">
        <f t="shared" si="14"/>
        <v>0</v>
      </c>
      <c r="V144" s="444"/>
    </row>
    <row r="145" spans="1:16" s="69" customFormat="1" ht="28.5" customHeight="1" thickBot="1">
      <c r="A145" s="445" t="s">
        <v>164</v>
      </c>
      <c r="B145" s="446"/>
      <c r="C145" s="447"/>
      <c r="D145" s="202">
        <f>SUM(D132:D144)</f>
        <v>0</v>
      </c>
      <c r="E145" s="171">
        <f>SUM(E132:E144)</f>
        <v>0</v>
      </c>
      <c r="F145" s="171">
        <f>SUM(F132:F144)</f>
        <v>0</v>
      </c>
      <c r="G145" s="171">
        <f t="shared" si="13"/>
        <v>0</v>
      </c>
      <c r="H145" s="203"/>
      <c r="I145" s="203"/>
      <c r="J145" s="203"/>
      <c r="K145" s="203"/>
      <c r="L145" s="203"/>
      <c r="M145" s="203"/>
      <c r="N145" s="203"/>
      <c r="O145" s="203"/>
      <c r="P145" s="204">
        <f t="shared" si="14"/>
        <v>0</v>
      </c>
    </row>
    <row r="146" spans="1:16" s="15" customFormat="1" ht="31.5" customHeight="1">
      <c r="A146" s="448" t="s">
        <v>182</v>
      </c>
      <c r="B146" s="436" t="s">
        <v>194</v>
      </c>
      <c r="C146" s="103" t="s">
        <v>195</v>
      </c>
      <c r="D146" s="205"/>
      <c r="E146" s="131"/>
      <c r="F146" s="131"/>
      <c r="G146" s="198"/>
      <c r="H146" s="197"/>
      <c r="I146" s="165"/>
      <c r="J146" s="165">
        <v>0</v>
      </c>
      <c r="K146" s="198">
        <f aca="true" t="shared" si="15" ref="K146:K173">SUM(I146:J146)</f>
        <v>0</v>
      </c>
      <c r="L146" s="197"/>
      <c r="M146" s="165"/>
      <c r="N146" s="165">
        <v>0</v>
      </c>
      <c r="O146" s="198">
        <f aca="true" t="shared" si="16" ref="O146:O173">SUM(M146:N146)</f>
        <v>0</v>
      </c>
      <c r="P146" s="199">
        <f t="shared" si="14"/>
        <v>0</v>
      </c>
    </row>
    <row r="147" spans="1:16" s="15" customFormat="1" ht="31.5" customHeight="1">
      <c r="A147" s="449"/>
      <c r="B147" s="437"/>
      <c r="C147" s="104" t="s">
        <v>196</v>
      </c>
      <c r="D147" s="206"/>
      <c r="E147" s="134"/>
      <c r="F147" s="134"/>
      <c r="G147" s="142"/>
      <c r="H147" s="200"/>
      <c r="I147" s="168"/>
      <c r="J147" s="168">
        <v>0</v>
      </c>
      <c r="K147" s="174">
        <f t="shared" si="15"/>
        <v>0</v>
      </c>
      <c r="L147" s="200"/>
      <c r="M147" s="168"/>
      <c r="N147" s="168">
        <v>0</v>
      </c>
      <c r="O147" s="174">
        <f t="shared" si="16"/>
        <v>0</v>
      </c>
      <c r="P147" s="201">
        <f t="shared" si="14"/>
        <v>0</v>
      </c>
    </row>
    <row r="148" spans="1:16" s="15" customFormat="1" ht="31.5" customHeight="1">
      <c r="A148" s="449"/>
      <c r="B148" s="437"/>
      <c r="C148" s="104" t="s">
        <v>197</v>
      </c>
      <c r="D148" s="206"/>
      <c r="E148" s="134"/>
      <c r="F148" s="134"/>
      <c r="G148" s="142"/>
      <c r="H148" s="200"/>
      <c r="I148" s="168"/>
      <c r="J148" s="168">
        <v>0</v>
      </c>
      <c r="K148" s="174">
        <f t="shared" si="15"/>
        <v>0</v>
      </c>
      <c r="L148" s="200"/>
      <c r="M148" s="168"/>
      <c r="N148" s="168">
        <v>0</v>
      </c>
      <c r="O148" s="174">
        <f t="shared" si="16"/>
        <v>0</v>
      </c>
      <c r="P148" s="201">
        <f t="shared" si="14"/>
        <v>0</v>
      </c>
    </row>
    <row r="149" spans="1:16" s="15" customFormat="1" ht="31.5" customHeight="1">
      <c r="A149" s="449"/>
      <c r="B149" s="438" t="s">
        <v>198</v>
      </c>
      <c r="C149" s="104" t="s">
        <v>196</v>
      </c>
      <c r="D149" s="206"/>
      <c r="E149" s="134"/>
      <c r="F149" s="134"/>
      <c r="G149" s="142"/>
      <c r="H149" s="200"/>
      <c r="I149" s="168"/>
      <c r="J149" s="168">
        <v>0</v>
      </c>
      <c r="K149" s="174">
        <f t="shared" si="15"/>
        <v>0</v>
      </c>
      <c r="L149" s="200"/>
      <c r="M149" s="168"/>
      <c r="N149" s="168">
        <v>0</v>
      </c>
      <c r="O149" s="174">
        <f t="shared" si="16"/>
        <v>0</v>
      </c>
      <c r="P149" s="201">
        <f t="shared" si="14"/>
        <v>0</v>
      </c>
    </row>
    <row r="150" spans="1:16" s="15" customFormat="1" ht="31.5" customHeight="1">
      <c r="A150" s="449"/>
      <c r="B150" s="439"/>
      <c r="C150" s="104" t="s">
        <v>197</v>
      </c>
      <c r="D150" s="206"/>
      <c r="E150" s="134"/>
      <c r="F150" s="134"/>
      <c r="G150" s="142"/>
      <c r="H150" s="200"/>
      <c r="I150" s="168"/>
      <c r="J150" s="168">
        <v>0</v>
      </c>
      <c r="K150" s="174">
        <f t="shared" si="15"/>
        <v>0</v>
      </c>
      <c r="L150" s="200"/>
      <c r="M150" s="168"/>
      <c r="N150" s="168">
        <v>0</v>
      </c>
      <c r="O150" s="174">
        <f t="shared" si="16"/>
        <v>0</v>
      </c>
      <c r="P150" s="201">
        <f t="shared" si="14"/>
        <v>0</v>
      </c>
    </row>
    <row r="151" spans="1:16" s="15" customFormat="1" ht="31.5" customHeight="1">
      <c r="A151" s="449"/>
      <c r="B151" s="438" t="s">
        <v>199</v>
      </c>
      <c r="C151" s="104" t="s">
        <v>196</v>
      </c>
      <c r="D151" s="206"/>
      <c r="E151" s="134"/>
      <c r="F151" s="134"/>
      <c r="G151" s="142"/>
      <c r="H151" s="200"/>
      <c r="I151" s="168"/>
      <c r="J151" s="168">
        <v>0</v>
      </c>
      <c r="K151" s="174">
        <f t="shared" si="15"/>
        <v>0</v>
      </c>
      <c r="L151" s="200"/>
      <c r="M151" s="168"/>
      <c r="N151" s="168">
        <v>0</v>
      </c>
      <c r="O151" s="174">
        <f t="shared" si="16"/>
        <v>0</v>
      </c>
      <c r="P151" s="201">
        <f t="shared" si="14"/>
        <v>0</v>
      </c>
    </row>
    <row r="152" spans="1:16" s="15" customFormat="1" ht="31.5" customHeight="1">
      <c r="A152" s="449"/>
      <c r="B152" s="439"/>
      <c r="C152" s="104" t="s">
        <v>197</v>
      </c>
      <c r="D152" s="206"/>
      <c r="E152" s="134"/>
      <c r="F152" s="134"/>
      <c r="G152" s="142"/>
      <c r="H152" s="200"/>
      <c r="I152" s="168"/>
      <c r="J152" s="168">
        <v>0</v>
      </c>
      <c r="K152" s="174">
        <f t="shared" si="15"/>
        <v>0</v>
      </c>
      <c r="L152" s="200"/>
      <c r="M152" s="168"/>
      <c r="N152" s="168">
        <v>0</v>
      </c>
      <c r="O152" s="174">
        <f t="shared" si="16"/>
        <v>0</v>
      </c>
      <c r="P152" s="201">
        <f t="shared" si="14"/>
        <v>0</v>
      </c>
    </row>
    <row r="153" spans="1:16" s="15" customFormat="1" ht="31.5" customHeight="1">
      <c r="A153" s="449"/>
      <c r="B153" s="437" t="s">
        <v>200</v>
      </c>
      <c r="C153" s="104" t="s">
        <v>201</v>
      </c>
      <c r="D153" s="206"/>
      <c r="E153" s="134"/>
      <c r="F153" s="134"/>
      <c r="G153" s="142"/>
      <c r="H153" s="200"/>
      <c r="I153" s="168"/>
      <c r="J153" s="168">
        <v>0</v>
      </c>
      <c r="K153" s="174">
        <f t="shared" si="15"/>
        <v>0</v>
      </c>
      <c r="L153" s="200"/>
      <c r="M153" s="168"/>
      <c r="N153" s="168">
        <v>0</v>
      </c>
      <c r="O153" s="174">
        <f t="shared" si="16"/>
        <v>0</v>
      </c>
      <c r="P153" s="201">
        <f t="shared" si="14"/>
        <v>0</v>
      </c>
    </row>
    <row r="154" spans="1:16" s="15" customFormat="1" ht="31.5" customHeight="1">
      <c r="A154" s="449"/>
      <c r="B154" s="437"/>
      <c r="C154" s="104" t="s">
        <v>202</v>
      </c>
      <c r="D154" s="206"/>
      <c r="E154" s="134"/>
      <c r="F154" s="134"/>
      <c r="G154" s="142"/>
      <c r="H154" s="200"/>
      <c r="I154" s="168"/>
      <c r="J154" s="168">
        <v>0</v>
      </c>
      <c r="K154" s="174">
        <f t="shared" si="15"/>
        <v>0</v>
      </c>
      <c r="L154" s="200"/>
      <c r="M154" s="168"/>
      <c r="N154" s="168">
        <v>0</v>
      </c>
      <c r="O154" s="174">
        <f t="shared" si="16"/>
        <v>0</v>
      </c>
      <c r="P154" s="201">
        <f t="shared" si="14"/>
        <v>0</v>
      </c>
    </row>
    <row r="155" spans="1:16" s="15" customFormat="1" ht="31.5" customHeight="1">
      <c r="A155" s="449"/>
      <c r="B155" s="424" t="s">
        <v>203</v>
      </c>
      <c r="C155" s="104" t="s">
        <v>195</v>
      </c>
      <c r="D155" s="206"/>
      <c r="E155" s="134"/>
      <c r="F155" s="134"/>
      <c r="G155" s="142"/>
      <c r="H155" s="200"/>
      <c r="I155" s="168"/>
      <c r="J155" s="168">
        <v>0</v>
      </c>
      <c r="K155" s="174">
        <f t="shared" si="15"/>
        <v>0</v>
      </c>
      <c r="L155" s="200"/>
      <c r="M155" s="168"/>
      <c r="N155" s="168">
        <v>0</v>
      </c>
      <c r="O155" s="174">
        <f t="shared" si="16"/>
        <v>0</v>
      </c>
      <c r="P155" s="201">
        <f t="shared" si="14"/>
        <v>0</v>
      </c>
    </row>
    <row r="156" spans="1:16" s="15" customFormat="1" ht="31.5" customHeight="1">
      <c r="A156" s="449"/>
      <c r="B156" s="425"/>
      <c r="C156" s="104" t="s">
        <v>196</v>
      </c>
      <c r="D156" s="206"/>
      <c r="E156" s="134"/>
      <c r="F156" s="134"/>
      <c r="G156" s="142"/>
      <c r="H156" s="200"/>
      <c r="I156" s="168"/>
      <c r="J156" s="168">
        <v>0</v>
      </c>
      <c r="K156" s="174">
        <f t="shared" si="15"/>
        <v>0</v>
      </c>
      <c r="L156" s="200"/>
      <c r="M156" s="168"/>
      <c r="N156" s="168">
        <v>0</v>
      </c>
      <c r="O156" s="174">
        <f t="shared" si="16"/>
        <v>0</v>
      </c>
      <c r="P156" s="201">
        <f t="shared" si="14"/>
        <v>0</v>
      </c>
    </row>
    <row r="157" spans="1:16" s="15" customFormat="1" ht="31.5" customHeight="1">
      <c r="A157" s="449"/>
      <c r="B157" s="425"/>
      <c r="C157" s="104" t="s">
        <v>197</v>
      </c>
      <c r="D157" s="206"/>
      <c r="E157" s="134"/>
      <c r="F157" s="134"/>
      <c r="G157" s="142"/>
      <c r="H157" s="200"/>
      <c r="I157" s="168"/>
      <c r="J157" s="168">
        <v>0</v>
      </c>
      <c r="K157" s="174">
        <f t="shared" si="15"/>
        <v>0</v>
      </c>
      <c r="L157" s="200"/>
      <c r="M157" s="168"/>
      <c r="N157" s="168">
        <v>0</v>
      </c>
      <c r="O157" s="174">
        <f t="shared" si="16"/>
        <v>0</v>
      </c>
      <c r="P157" s="201">
        <f t="shared" si="14"/>
        <v>0</v>
      </c>
    </row>
    <row r="158" spans="1:16" s="15" customFormat="1" ht="31.5" customHeight="1">
      <c r="A158" s="449"/>
      <c r="B158" s="426"/>
      <c r="C158" s="104" t="s">
        <v>201</v>
      </c>
      <c r="D158" s="206"/>
      <c r="E158" s="134"/>
      <c r="F158" s="134"/>
      <c r="G158" s="142"/>
      <c r="H158" s="200"/>
      <c r="I158" s="168"/>
      <c r="J158" s="168">
        <v>0</v>
      </c>
      <c r="K158" s="174">
        <f t="shared" si="15"/>
        <v>0</v>
      </c>
      <c r="L158" s="200"/>
      <c r="M158" s="168"/>
      <c r="N158" s="168">
        <v>0</v>
      </c>
      <c r="O158" s="174">
        <f t="shared" si="16"/>
        <v>0</v>
      </c>
      <c r="P158" s="201">
        <f t="shared" si="14"/>
        <v>0</v>
      </c>
    </row>
    <row r="159" spans="1:16" s="69" customFormat="1" ht="27.75" customHeight="1" thickBot="1">
      <c r="A159" s="445" t="s">
        <v>204</v>
      </c>
      <c r="B159" s="446"/>
      <c r="C159" s="447"/>
      <c r="D159" s="207"/>
      <c r="E159" s="203"/>
      <c r="F159" s="203"/>
      <c r="G159" s="203"/>
      <c r="H159" s="171">
        <f>SUM(H146:H158)</f>
        <v>0</v>
      </c>
      <c r="I159" s="171">
        <f>SUM(I146:I158)</f>
        <v>0</v>
      </c>
      <c r="J159" s="171">
        <f>SUM(J146:J158)</f>
        <v>0</v>
      </c>
      <c r="K159" s="171">
        <f t="shared" si="15"/>
        <v>0</v>
      </c>
      <c r="L159" s="171">
        <f>SUM(L146:L158)</f>
        <v>0</v>
      </c>
      <c r="M159" s="171">
        <f>SUM(M146:M158)</f>
        <v>0</v>
      </c>
      <c r="N159" s="171">
        <f>SUM(N146:N158)</f>
        <v>0</v>
      </c>
      <c r="O159" s="171">
        <f t="shared" si="16"/>
        <v>0</v>
      </c>
      <c r="P159" s="204">
        <f t="shared" si="14"/>
        <v>0</v>
      </c>
    </row>
    <row r="160" spans="1:16" s="15" customFormat="1" ht="31.5" customHeight="1">
      <c r="A160" s="448" t="s">
        <v>183</v>
      </c>
      <c r="B160" s="436" t="s">
        <v>194</v>
      </c>
      <c r="C160" s="103" t="s">
        <v>195</v>
      </c>
      <c r="D160" s="197"/>
      <c r="E160" s="165"/>
      <c r="F160" s="165">
        <v>0</v>
      </c>
      <c r="G160" s="198">
        <f aca="true" t="shared" si="17" ref="G160:G173">SUM(E160:F160)</f>
        <v>0</v>
      </c>
      <c r="H160" s="197"/>
      <c r="I160" s="165"/>
      <c r="J160" s="165">
        <v>0</v>
      </c>
      <c r="K160" s="198">
        <f t="shared" si="15"/>
        <v>0</v>
      </c>
      <c r="L160" s="197"/>
      <c r="M160" s="165"/>
      <c r="N160" s="165">
        <v>0</v>
      </c>
      <c r="O160" s="198">
        <f t="shared" si="16"/>
        <v>0</v>
      </c>
      <c r="P160" s="199">
        <f t="shared" si="14"/>
        <v>0</v>
      </c>
    </row>
    <row r="161" spans="1:16" s="15" customFormat="1" ht="31.5" customHeight="1">
      <c r="A161" s="449"/>
      <c r="B161" s="437"/>
      <c r="C161" s="104" t="s">
        <v>196</v>
      </c>
      <c r="D161" s="200"/>
      <c r="E161" s="168"/>
      <c r="F161" s="168">
        <v>0</v>
      </c>
      <c r="G161" s="174">
        <f t="shared" si="17"/>
        <v>0</v>
      </c>
      <c r="H161" s="200"/>
      <c r="I161" s="168"/>
      <c r="J161" s="168">
        <v>0</v>
      </c>
      <c r="K161" s="174">
        <f t="shared" si="15"/>
        <v>0</v>
      </c>
      <c r="L161" s="200"/>
      <c r="M161" s="168"/>
      <c r="N161" s="168">
        <v>0</v>
      </c>
      <c r="O161" s="174">
        <f t="shared" si="16"/>
        <v>0</v>
      </c>
      <c r="P161" s="201">
        <f t="shared" si="14"/>
        <v>0</v>
      </c>
    </row>
    <row r="162" spans="1:16" s="15" customFormat="1" ht="31.5" customHeight="1">
      <c r="A162" s="449"/>
      <c r="B162" s="437"/>
      <c r="C162" s="104" t="s">
        <v>197</v>
      </c>
      <c r="D162" s="200"/>
      <c r="E162" s="168"/>
      <c r="F162" s="168">
        <v>0</v>
      </c>
      <c r="G162" s="174">
        <f t="shared" si="17"/>
        <v>0</v>
      </c>
      <c r="H162" s="200"/>
      <c r="I162" s="168"/>
      <c r="J162" s="168">
        <v>0</v>
      </c>
      <c r="K162" s="174">
        <f t="shared" si="15"/>
        <v>0</v>
      </c>
      <c r="L162" s="200"/>
      <c r="M162" s="168"/>
      <c r="N162" s="168">
        <v>0</v>
      </c>
      <c r="O162" s="174">
        <f t="shared" si="16"/>
        <v>0</v>
      </c>
      <c r="P162" s="201">
        <f t="shared" si="14"/>
        <v>0</v>
      </c>
    </row>
    <row r="163" spans="1:16" s="15" customFormat="1" ht="31.5" customHeight="1">
      <c r="A163" s="449"/>
      <c r="B163" s="438" t="s">
        <v>198</v>
      </c>
      <c r="C163" s="104" t="s">
        <v>196</v>
      </c>
      <c r="D163" s="200"/>
      <c r="E163" s="168"/>
      <c r="F163" s="168">
        <v>0</v>
      </c>
      <c r="G163" s="174">
        <f t="shared" si="17"/>
        <v>0</v>
      </c>
      <c r="H163" s="200"/>
      <c r="I163" s="168"/>
      <c r="J163" s="168">
        <v>0</v>
      </c>
      <c r="K163" s="174">
        <f t="shared" si="15"/>
        <v>0</v>
      </c>
      <c r="L163" s="200"/>
      <c r="M163" s="168"/>
      <c r="N163" s="168">
        <v>0</v>
      </c>
      <c r="O163" s="174">
        <f t="shared" si="16"/>
        <v>0</v>
      </c>
      <c r="P163" s="201">
        <f t="shared" si="14"/>
        <v>0</v>
      </c>
    </row>
    <row r="164" spans="1:16" s="15" customFormat="1" ht="31.5" customHeight="1">
      <c r="A164" s="449"/>
      <c r="B164" s="439"/>
      <c r="C164" s="104" t="s">
        <v>197</v>
      </c>
      <c r="D164" s="200"/>
      <c r="E164" s="168"/>
      <c r="F164" s="168">
        <v>0</v>
      </c>
      <c r="G164" s="174">
        <f t="shared" si="17"/>
        <v>0</v>
      </c>
      <c r="H164" s="200"/>
      <c r="I164" s="168"/>
      <c r="J164" s="168">
        <v>0</v>
      </c>
      <c r="K164" s="174">
        <f t="shared" si="15"/>
        <v>0</v>
      </c>
      <c r="L164" s="200"/>
      <c r="M164" s="168"/>
      <c r="N164" s="168">
        <v>0</v>
      </c>
      <c r="O164" s="174">
        <f t="shared" si="16"/>
        <v>0</v>
      </c>
      <c r="P164" s="201">
        <f t="shared" si="14"/>
        <v>0</v>
      </c>
    </row>
    <row r="165" spans="1:16" s="15" customFormat="1" ht="31.5" customHeight="1">
      <c r="A165" s="449"/>
      <c r="B165" s="438" t="s">
        <v>199</v>
      </c>
      <c r="C165" s="104" t="s">
        <v>196</v>
      </c>
      <c r="D165" s="200"/>
      <c r="E165" s="168"/>
      <c r="F165" s="168">
        <v>0</v>
      </c>
      <c r="G165" s="174">
        <f t="shared" si="17"/>
        <v>0</v>
      </c>
      <c r="H165" s="200"/>
      <c r="I165" s="168"/>
      <c r="J165" s="168">
        <v>0</v>
      </c>
      <c r="K165" s="174">
        <f t="shared" si="15"/>
        <v>0</v>
      </c>
      <c r="L165" s="200"/>
      <c r="M165" s="168"/>
      <c r="N165" s="168">
        <v>0</v>
      </c>
      <c r="O165" s="174">
        <f t="shared" si="16"/>
        <v>0</v>
      </c>
      <c r="P165" s="201">
        <f t="shared" si="14"/>
        <v>0</v>
      </c>
    </row>
    <row r="166" spans="1:16" s="15" customFormat="1" ht="31.5" customHeight="1">
      <c r="A166" s="449"/>
      <c r="B166" s="439"/>
      <c r="C166" s="104" t="s">
        <v>197</v>
      </c>
      <c r="D166" s="200"/>
      <c r="E166" s="168"/>
      <c r="F166" s="168">
        <v>0</v>
      </c>
      <c r="G166" s="174">
        <f t="shared" si="17"/>
        <v>0</v>
      </c>
      <c r="H166" s="200"/>
      <c r="I166" s="168"/>
      <c r="J166" s="168">
        <v>0</v>
      </c>
      <c r="K166" s="174">
        <f t="shared" si="15"/>
        <v>0</v>
      </c>
      <c r="L166" s="200"/>
      <c r="M166" s="168"/>
      <c r="N166" s="168">
        <v>0</v>
      </c>
      <c r="O166" s="174">
        <f t="shared" si="16"/>
        <v>0</v>
      </c>
      <c r="P166" s="201">
        <f t="shared" si="14"/>
        <v>0</v>
      </c>
    </row>
    <row r="167" spans="1:16" s="15" customFormat="1" ht="31.5" customHeight="1">
      <c r="A167" s="449"/>
      <c r="B167" s="437" t="s">
        <v>200</v>
      </c>
      <c r="C167" s="104" t="s">
        <v>201</v>
      </c>
      <c r="D167" s="200"/>
      <c r="E167" s="168"/>
      <c r="F167" s="168">
        <v>0</v>
      </c>
      <c r="G167" s="174">
        <f t="shared" si="17"/>
        <v>0</v>
      </c>
      <c r="H167" s="200"/>
      <c r="I167" s="168"/>
      <c r="J167" s="168">
        <v>0</v>
      </c>
      <c r="K167" s="174">
        <f t="shared" si="15"/>
        <v>0</v>
      </c>
      <c r="L167" s="200"/>
      <c r="M167" s="168"/>
      <c r="N167" s="168">
        <v>0</v>
      </c>
      <c r="O167" s="174">
        <f t="shared" si="16"/>
        <v>0</v>
      </c>
      <c r="P167" s="201">
        <f t="shared" si="14"/>
        <v>0</v>
      </c>
    </row>
    <row r="168" spans="1:16" s="15" customFormat="1" ht="31.5" customHeight="1">
      <c r="A168" s="449"/>
      <c r="B168" s="437"/>
      <c r="C168" s="104" t="s">
        <v>202</v>
      </c>
      <c r="D168" s="200"/>
      <c r="E168" s="168"/>
      <c r="F168" s="168">
        <v>0</v>
      </c>
      <c r="G168" s="174">
        <f t="shared" si="17"/>
        <v>0</v>
      </c>
      <c r="H168" s="200"/>
      <c r="I168" s="168"/>
      <c r="J168" s="168">
        <v>0</v>
      </c>
      <c r="K168" s="174">
        <f t="shared" si="15"/>
        <v>0</v>
      </c>
      <c r="L168" s="200"/>
      <c r="M168" s="168"/>
      <c r="N168" s="168">
        <v>0</v>
      </c>
      <c r="O168" s="174">
        <f t="shared" si="16"/>
        <v>0</v>
      </c>
      <c r="P168" s="201">
        <f t="shared" si="14"/>
        <v>0</v>
      </c>
    </row>
    <row r="169" spans="1:16" s="15" customFormat="1" ht="31.5" customHeight="1">
      <c r="A169" s="449"/>
      <c r="B169" s="424" t="s">
        <v>203</v>
      </c>
      <c r="C169" s="104" t="s">
        <v>195</v>
      </c>
      <c r="D169" s="200"/>
      <c r="E169" s="168"/>
      <c r="F169" s="168">
        <v>0</v>
      </c>
      <c r="G169" s="174">
        <f t="shared" si="17"/>
        <v>0</v>
      </c>
      <c r="H169" s="200"/>
      <c r="I169" s="168"/>
      <c r="J169" s="168">
        <v>0</v>
      </c>
      <c r="K169" s="174">
        <f t="shared" si="15"/>
        <v>0</v>
      </c>
      <c r="L169" s="200"/>
      <c r="M169" s="168"/>
      <c r="N169" s="168">
        <v>0</v>
      </c>
      <c r="O169" s="174">
        <f t="shared" si="16"/>
        <v>0</v>
      </c>
      <c r="P169" s="201">
        <f t="shared" si="14"/>
        <v>0</v>
      </c>
    </row>
    <row r="170" spans="1:16" s="15" customFormat="1" ht="31.5" customHeight="1">
      <c r="A170" s="449"/>
      <c r="B170" s="425"/>
      <c r="C170" s="104" t="s">
        <v>196</v>
      </c>
      <c r="D170" s="200"/>
      <c r="E170" s="168"/>
      <c r="F170" s="168">
        <v>0</v>
      </c>
      <c r="G170" s="174">
        <f t="shared" si="17"/>
        <v>0</v>
      </c>
      <c r="H170" s="200"/>
      <c r="I170" s="168"/>
      <c r="J170" s="168">
        <v>0</v>
      </c>
      <c r="K170" s="174">
        <f t="shared" si="15"/>
        <v>0</v>
      </c>
      <c r="L170" s="200"/>
      <c r="M170" s="168"/>
      <c r="N170" s="168">
        <v>0</v>
      </c>
      <c r="O170" s="174">
        <f t="shared" si="16"/>
        <v>0</v>
      </c>
      <c r="P170" s="201">
        <f t="shared" si="14"/>
        <v>0</v>
      </c>
    </row>
    <row r="171" spans="1:16" s="15" customFormat="1" ht="31.5" customHeight="1">
      <c r="A171" s="449"/>
      <c r="B171" s="425"/>
      <c r="C171" s="104" t="s">
        <v>197</v>
      </c>
      <c r="D171" s="200"/>
      <c r="E171" s="168"/>
      <c r="F171" s="168">
        <v>0</v>
      </c>
      <c r="G171" s="174">
        <f t="shared" si="17"/>
        <v>0</v>
      </c>
      <c r="H171" s="200"/>
      <c r="I171" s="168"/>
      <c r="J171" s="168">
        <v>0</v>
      </c>
      <c r="K171" s="174">
        <f t="shared" si="15"/>
        <v>0</v>
      </c>
      <c r="L171" s="200"/>
      <c r="M171" s="168"/>
      <c r="N171" s="168">
        <v>0</v>
      </c>
      <c r="O171" s="174">
        <f t="shared" si="16"/>
        <v>0</v>
      </c>
      <c r="P171" s="201">
        <f t="shared" si="14"/>
        <v>0</v>
      </c>
    </row>
    <row r="172" spans="1:16" s="15" customFormat="1" ht="31.5" customHeight="1">
      <c r="A172" s="449"/>
      <c r="B172" s="426"/>
      <c r="C172" s="104" t="s">
        <v>201</v>
      </c>
      <c r="D172" s="200"/>
      <c r="E172" s="168"/>
      <c r="F172" s="168">
        <v>0</v>
      </c>
      <c r="G172" s="174">
        <f t="shared" si="17"/>
        <v>0</v>
      </c>
      <c r="H172" s="200"/>
      <c r="I172" s="168"/>
      <c r="J172" s="168">
        <v>0</v>
      </c>
      <c r="K172" s="174">
        <f t="shared" si="15"/>
        <v>0</v>
      </c>
      <c r="L172" s="200"/>
      <c r="M172" s="168"/>
      <c r="N172" s="168">
        <v>0</v>
      </c>
      <c r="O172" s="174">
        <f t="shared" si="16"/>
        <v>0</v>
      </c>
      <c r="P172" s="201">
        <f t="shared" si="14"/>
        <v>0</v>
      </c>
    </row>
    <row r="173" spans="1:16" s="69" customFormat="1" ht="31.5" customHeight="1" thickBot="1">
      <c r="A173" s="445" t="s">
        <v>205</v>
      </c>
      <c r="B173" s="446"/>
      <c r="C173" s="447"/>
      <c r="D173" s="202">
        <f>SUM(D160:D172)</f>
        <v>0</v>
      </c>
      <c r="E173" s="171">
        <f>SUM(E160:E172)</f>
        <v>0</v>
      </c>
      <c r="F173" s="171">
        <f>SUM(F160:F172)</f>
        <v>0</v>
      </c>
      <c r="G173" s="171">
        <f t="shared" si="17"/>
        <v>0</v>
      </c>
      <c r="H173" s="171">
        <f>SUM(H160:H172)</f>
        <v>0</v>
      </c>
      <c r="I173" s="171">
        <f>SUM(I160:I172)</f>
        <v>0</v>
      </c>
      <c r="J173" s="171">
        <f>SUM(J160:J172)</f>
        <v>0</v>
      </c>
      <c r="K173" s="171">
        <f t="shared" si="15"/>
        <v>0</v>
      </c>
      <c r="L173" s="171">
        <f>SUM(L160:L172)</f>
        <v>0</v>
      </c>
      <c r="M173" s="171">
        <f>SUM(M160:M172)</f>
        <v>0</v>
      </c>
      <c r="N173" s="171">
        <f>SUM(N160:N172)</f>
        <v>0</v>
      </c>
      <c r="O173" s="171">
        <f t="shared" si="16"/>
        <v>0</v>
      </c>
      <c r="P173" s="204">
        <f t="shared" si="14"/>
        <v>0</v>
      </c>
    </row>
    <row r="174" spans="1:16" s="15" customFormat="1" ht="29.25" customHeight="1" thickBot="1">
      <c r="A174" s="450" t="s">
        <v>170</v>
      </c>
      <c r="B174" s="451"/>
      <c r="C174" s="452"/>
      <c r="D174" s="208">
        <f aca="true" t="shared" si="18" ref="D174:P174">SUM(D173,D159,D145)</f>
        <v>0</v>
      </c>
      <c r="E174" s="190">
        <f t="shared" si="18"/>
        <v>0</v>
      </c>
      <c r="F174" s="190">
        <f t="shared" si="18"/>
        <v>0</v>
      </c>
      <c r="G174" s="209">
        <f t="shared" si="18"/>
        <v>0</v>
      </c>
      <c r="H174" s="190">
        <f t="shared" si="18"/>
        <v>0</v>
      </c>
      <c r="I174" s="190">
        <f t="shared" si="18"/>
        <v>0</v>
      </c>
      <c r="J174" s="190">
        <f t="shared" si="18"/>
        <v>0</v>
      </c>
      <c r="K174" s="209">
        <f t="shared" si="18"/>
        <v>0</v>
      </c>
      <c r="L174" s="190">
        <f t="shared" si="18"/>
        <v>0</v>
      </c>
      <c r="M174" s="190">
        <f t="shared" si="18"/>
        <v>0</v>
      </c>
      <c r="N174" s="190">
        <f t="shared" si="18"/>
        <v>0</v>
      </c>
      <c r="O174" s="209">
        <f t="shared" si="18"/>
        <v>0</v>
      </c>
      <c r="P174" s="192">
        <f t="shared" si="18"/>
        <v>0</v>
      </c>
    </row>
    <row r="175" spans="1:10" s="15" customFormat="1" ht="21" customHeight="1">
      <c r="A175" s="27" t="s">
        <v>158</v>
      </c>
      <c r="B175" s="28"/>
      <c r="C175" s="28"/>
      <c r="D175" s="28"/>
      <c r="E175" s="28"/>
      <c r="F175" s="28"/>
      <c r="G175" s="28"/>
      <c r="H175" s="28"/>
      <c r="I175" s="26"/>
      <c r="J175" s="26"/>
    </row>
    <row r="176" spans="1:10" s="15" customFormat="1" ht="12.75" customHeight="1" thickBot="1">
      <c r="A176" s="27"/>
      <c r="B176" s="28"/>
      <c r="C176" s="28"/>
      <c r="D176" s="28"/>
      <c r="E176" s="28"/>
      <c r="F176" s="28"/>
      <c r="G176" s="28"/>
      <c r="H176" s="28"/>
      <c r="I176" s="26"/>
      <c r="J176" s="26"/>
    </row>
    <row r="177" spans="1:15" s="15" customFormat="1" ht="49.5" customHeight="1" thickBot="1">
      <c r="A177" s="27"/>
      <c r="B177" s="28"/>
      <c r="C177" s="453" t="s">
        <v>261</v>
      </c>
      <c r="D177" s="454"/>
      <c r="E177" s="454"/>
      <c r="F177" s="454"/>
      <c r="G177" s="454"/>
      <c r="H177" s="454"/>
      <c r="I177" s="454"/>
      <c r="J177" s="454"/>
      <c r="K177" s="454"/>
      <c r="L177" s="454"/>
      <c r="M177" s="454"/>
      <c r="N177" s="454"/>
      <c r="O177" s="455"/>
    </row>
    <row r="178" spans="1:15" s="43" customFormat="1" ht="27.75" customHeight="1" thickBot="1">
      <c r="A178" s="456"/>
      <c r="B178" s="457"/>
      <c r="C178" s="458" t="s">
        <v>194</v>
      </c>
      <c r="D178" s="459"/>
      <c r="E178" s="460"/>
      <c r="F178" s="461" t="s">
        <v>198</v>
      </c>
      <c r="G178" s="462"/>
      <c r="H178" s="461" t="s">
        <v>199</v>
      </c>
      <c r="I178" s="462"/>
      <c r="J178" s="461" t="s">
        <v>200</v>
      </c>
      <c r="K178" s="463"/>
      <c r="L178" s="461" t="s">
        <v>206</v>
      </c>
      <c r="M178" s="464"/>
      <c r="N178" s="464"/>
      <c r="O178" s="463"/>
    </row>
    <row r="179" spans="1:16" s="15" customFormat="1" ht="49.5" customHeight="1" thickBot="1">
      <c r="A179" s="457"/>
      <c r="B179" s="457"/>
      <c r="C179" s="34" t="s">
        <v>195</v>
      </c>
      <c r="D179" s="35" t="s">
        <v>196</v>
      </c>
      <c r="E179" s="44" t="s">
        <v>197</v>
      </c>
      <c r="F179" s="34" t="s">
        <v>196</v>
      </c>
      <c r="G179" s="44" t="s">
        <v>197</v>
      </c>
      <c r="H179" s="34" t="s">
        <v>196</v>
      </c>
      <c r="I179" s="44" t="s">
        <v>197</v>
      </c>
      <c r="J179" s="34" t="s">
        <v>201</v>
      </c>
      <c r="K179" s="44" t="s">
        <v>202</v>
      </c>
      <c r="L179" s="34" t="s">
        <v>195</v>
      </c>
      <c r="M179" s="35" t="s">
        <v>196</v>
      </c>
      <c r="N179" s="35" t="s">
        <v>197</v>
      </c>
      <c r="O179" s="44" t="s">
        <v>201</v>
      </c>
      <c r="P179" s="128" t="s">
        <v>248</v>
      </c>
    </row>
    <row r="180" spans="1:16" s="15" customFormat="1" ht="34.5" customHeight="1" thickBot="1">
      <c r="A180" s="465" t="s">
        <v>207</v>
      </c>
      <c r="B180" s="466"/>
      <c r="C180" s="210">
        <f>SUM(D132+E132+F132+D160+E160+F160)</f>
        <v>0</v>
      </c>
      <c r="D180" s="211">
        <f>SUM(D133+E133+F133+D161+E161+F161)</f>
        <v>0</v>
      </c>
      <c r="E180" s="212">
        <f>SUM(D134+E134+F134++D162+E162+F162)</f>
        <v>0</v>
      </c>
      <c r="F180" s="210">
        <f>SUM(D135+E135+F135+D163+E163+F163)</f>
        <v>0</v>
      </c>
      <c r="G180" s="212">
        <f>SUM(D136+E136+F136+D164+E164+F164)</f>
        <v>0</v>
      </c>
      <c r="H180" s="210">
        <f>SUM(D137+E137+F137+D165+E165+F165)</f>
        <v>0</v>
      </c>
      <c r="I180" s="212">
        <f>SUM(D138+E138+F138+D166+E166+F166)</f>
        <v>0</v>
      </c>
      <c r="J180" s="210">
        <f>SUM(D139+E139+F139+D167+E167+F167)</f>
        <v>0</v>
      </c>
      <c r="K180" s="212">
        <f>SUM(D140+E140+F140+D168+E168+F168)</f>
        <v>0</v>
      </c>
      <c r="L180" s="210">
        <f>SUM(D141+E141+F141+D169+E169+F169)</f>
        <v>0</v>
      </c>
      <c r="M180" s="211">
        <f>SUM(D142+E142+F142+D170+E170+F170)</f>
        <v>0</v>
      </c>
      <c r="N180" s="211">
        <f>SUM(D143+E143+F143+D171+E171+F171)</f>
        <v>0</v>
      </c>
      <c r="O180" s="212">
        <f>SUM(D144+E144+F144+D172+E172+F172)</f>
        <v>0</v>
      </c>
      <c r="P180" s="213">
        <f>SUM(C180:O180)</f>
        <v>0</v>
      </c>
    </row>
    <row r="181" spans="1:16" s="15" customFormat="1" ht="34.5" customHeight="1" thickBot="1">
      <c r="A181" s="465" t="s">
        <v>208</v>
      </c>
      <c r="B181" s="466"/>
      <c r="C181" s="210">
        <f>SUM(H146+I146+J146+H160+I160+J160)</f>
        <v>0</v>
      </c>
      <c r="D181" s="211">
        <f>SUM(H147+I147+J147+H161+I161+J161)</f>
        <v>0</v>
      </c>
      <c r="E181" s="212">
        <f>SUM(H148+I148+J148+H162+I162+J162)</f>
        <v>0</v>
      </c>
      <c r="F181" s="210">
        <f>SUM(H149+I149+J149+H163+I163+J163)</f>
        <v>0</v>
      </c>
      <c r="G181" s="212">
        <f>SUM(H150+I150+J150+H164+I164+J164)</f>
        <v>0</v>
      </c>
      <c r="H181" s="210">
        <f>SUM(H151+I151+J151+H165+I165+J165)</f>
        <v>0</v>
      </c>
      <c r="I181" s="212">
        <f>SUM(H152+I152+J152+H166+I166+J166)</f>
        <v>0</v>
      </c>
      <c r="J181" s="210">
        <f>SUM(H153+I153+J153+H167+I167+J167)</f>
        <v>0</v>
      </c>
      <c r="K181" s="212">
        <f>SUM(H154+I154+J154+H168+I168+J168)</f>
        <v>0</v>
      </c>
      <c r="L181" s="210">
        <f>SUM(H155+I155+J155+H169+I169+J169)</f>
        <v>0</v>
      </c>
      <c r="M181" s="211">
        <f>SUM(H156+I156+J156+H170+I170+J170)</f>
        <v>0</v>
      </c>
      <c r="N181" s="211">
        <f>SUM(H157+I157+J157+H171+I171+J171)</f>
        <v>0</v>
      </c>
      <c r="O181" s="212">
        <f>SUM(H158+I158+J158+H172+I172+J172)</f>
        <v>0</v>
      </c>
      <c r="P181" s="214">
        <f>SUM(C181:O181)</f>
        <v>0</v>
      </c>
    </row>
    <row r="182" spans="1:16" s="15" customFormat="1" ht="34.5" customHeight="1" thickBot="1">
      <c r="A182" s="465" t="s">
        <v>209</v>
      </c>
      <c r="B182" s="466"/>
      <c r="C182" s="210">
        <f>SUM(L146+M146+N146+L160+M160+N160)</f>
        <v>0</v>
      </c>
      <c r="D182" s="211">
        <f>SUM(L147+M147+N147+L161+M161+N161)</f>
        <v>0</v>
      </c>
      <c r="E182" s="212">
        <f>SUM(L148+M148+N148+L162+M162+N162)</f>
        <v>0</v>
      </c>
      <c r="F182" s="210">
        <f>SUM(L149+M149+N149+L163+M163+N163)</f>
        <v>0</v>
      </c>
      <c r="G182" s="212">
        <f>SUM(L150+M150+N150+L164+M164+N164)</f>
        <v>0</v>
      </c>
      <c r="H182" s="210">
        <f>SUM(L151+M151+N151+L165+M165+N165)</f>
        <v>0</v>
      </c>
      <c r="I182" s="212">
        <f>SUM(L152+M152+N152+L166+M166+N166)</f>
        <v>0</v>
      </c>
      <c r="J182" s="210">
        <f>SUM(L153+M153+N153+L167+M167+N167)</f>
        <v>0</v>
      </c>
      <c r="K182" s="212">
        <f>SUM(L154+M154+L168+M168+N168)</f>
        <v>0</v>
      </c>
      <c r="L182" s="210">
        <f>SUM(L155+M155+N155+L169+M169+N169)</f>
        <v>0</v>
      </c>
      <c r="M182" s="211">
        <f>SUM(L156+M156+N156+L170+M170+N170)</f>
        <v>0</v>
      </c>
      <c r="N182" s="211">
        <f>SUM(L157+M157+N157+L171+M171+N171)</f>
        <v>0</v>
      </c>
      <c r="O182" s="212">
        <f>SUM(L158+M158+N158+L172+M172+N172)</f>
        <v>0</v>
      </c>
      <c r="P182" s="213">
        <f>SUM(C182:O182)</f>
        <v>0</v>
      </c>
    </row>
    <row r="183" spans="1:16" s="15" customFormat="1" ht="26.25" customHeight="1" thickBot="1">
      <c r="A183" s="467" t="s">
        <v>170</v>
      </c>
      <c r="B183" s="467"/>
      <c r="C183" s="215">
        <f aca="true" t="shared" si="19" ref="C183:O183">SUM(C180:C182)</f>
        <v>0</v>
      </c>
      <c r="D183" s="216">
        <f t="shared" si="19"/>
        <v>0</v>
      </c>
      <c r="E183" s="191">
        <f t="shared" si="19"/>
        <v>0</v>
      </c>
      <c r="F183" s="215">
        <f t="shared" si="19"/>
        <v>0</v>
      </c>
      <c r="G183" s="191">
        <f t="shared" si="19"/>
        <v>0</v>
      </c>
      <c r="H183" s="215">
        <f t="shared" si="19"/>
        <v>0</v>
      </c>
      <c r="I183" s="191">
        <f t="shared" si="19"/>
        <v>0</v>
      </c>
      <c r="J183" s="215">
        <f t="shared" si="19"/>
        <v>0</v>
      </c>
      <c r="K183" s="191">
        <f t="shared" si="19"/>
        <v>0</v>
      </c>
      <c r="L183" s="215">
        <f t="shared" si="19"/>
        <v>0</v>
      </c>
      <c r="M183" s="216">
        <f t="shared" si="19"/>
        <v>0</v>
      </c>
      <c r="N183" s="216">
        <f t="shared" si="19"/>
        <v>0</v>
      </c>
      <c r="O183" s="191">
        <f t="shared" si="19"/>
        <v>0</v>
      </c>
      <c r="P183" s="214">
        <f>SUM(C183:O183)</f>
        <v>0</v>
      </c>
    </row>
    <row r="184" spans="1:10" s="15" customFormat="1" ht="19.5" customHeight="1" thickBot="1">
      <c r="A184" s="27" t="s">
        <v>158</v>
      </c>
      <c r="B184" s="28"/>
      <c r="C184" s="28"/>
      <c r="D184" s="28"/>
      <c r="E184" s="28"/>
      <c r="F184" s="28"/>
      <c r="G184" s="28"/>
      <c r="H184" s="28"/>
      <c r="I184" s="26"/>
      <c r="J184" s="26"/>
    </row>
    <row r="185" spans="1:14" s="124" customFormat="1" ht="29.25" customHeight="1">
      <c r="A185" s="432" t="s">
        <v>247</v>
      </c>
      <c r="B185" s="468"/>
      <c r="C185" s="125" t="s">
        <v>194</v>
      </c>
      <c r="D185" s="126" t="s">
        <v>198</v>
      </c>
      <c r="E185" s="126" t="s">
        <v>199</v>
      </c>
      <c r="F185" s="126" t="s">
        <v>200</v>
      </c>
      <c r="G185" s="127" t="s">
        <v>206</v>
      </c>
      <c r="H185" s="128" t="s">
        <v>248</v>
      </c>
      <c r="I185" s="125" t="s">
        <v>195</v>
      </c>
      <c r="J185" s="126" t="s">
        <v>196</v>
      </c>
      <c r="K185" s="126" t="s">
        <v>197</v>
      </c>
      <c r="L185" s="126" t="s">
        <v>201</v>
      </c>
      <c r="M185" s="126" t="s">
        <v>202</v>
      </c>
      <c r="N185" s="128" t="s">
        <v>248</v>
      </c>
    </row>
    <row r="186" spans="1:14" s="124" customFormat="1" ht="29.25" customHeight="1" thickBot="1">
      <c r="A186" s="469"/>
      <c r="B186" s="470"/>
      <c r="C186" s="224">
        <f>IF($P$183=0,"",(C183+D183+E183)/$P$183*100)</f>
      </c>
      <c r="D186" s="225">
        <f>IF($P$183=0,"",(F183+G183)/$P$183*100)</f>
      </c>
      <c r="E186" s="225">
        <f>IF($P$183=0,"",(H183+I183)/$P$183*100)</f>
      </c>
      <c r="F186" s="225">
        <f>IF($P$183=0,"",(J183+K183)/$P$183*100)</f>
      </c>
      <c r="G186" s="225">
        <f>IF($P$183=0,"",(L183+M183+N183+O183)/$P$183*100)</f>
      </c>
      <c r="H186" s="238">
        <f>SUM(C186:G186)</f>
        <v>0</v>
      </c>
      <c r="I186" s="224">
        <f>IF($P$183=0,"",(C180+C181+C182+L180+L181+L182)/$P$183*100)</f>
      </c>
      <c r="J186" s="225">
        <f>IF($P$183=0,"",(D180+D181+D182+F180+F181+F182+H180+H181+H182+M180+M181+M182)/$P$183*100)</f>
      </c>
      <c r="K186" s="225">
        <f>IF($P$183=0,"",(E180+E181+E182+G180+G181+G182+I180+I181+I182+N180+N181+N182)/$P$183*100)</f>
      </c>
      <c r="L186" s="225">
        <f>IF($P$183=0,"",(J180+J181+J182+O180+O181+O182)/$P$183*100)</f>
      </c>
      <c r="M186" s="225">
        <f>IF($P$183=0,"",(K180+K181+K182)/$P$183*100)</f>
      </c>
      <c r="N186" s="238">
        <f>SUM(I186:M186)</f>
        <v>0</v>
      </c>
    </row>
    <row r="187" spans="1:10" s="15" customFormat="1" ht="19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88" s="15" customFormat="1" ht="17.25" customHeight="1" thickBot="1"/>
    <row r="189" spans="1:17" s="15" customFormat="1" ht="17.25" customHeight="1" thickBot="1">
      <c r="A189" s="340" t="s">
        <v>254</v>
      </c>
      <c r="B189" s="341"/>
      <c r="C189" s="342"/>
      <c r="D189" s="290" t="s">
        <v>210</v>
      </c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91"/>
      <c r="P189" s="291"/>
      <c r="Q189" s="291"/>
    </row>
    <row r="190" s="15" customFormat="1" ht="17.25" customHeight="1"/>
    <row r="191" s="15" customFormat="1" ht="17.25" customHeight="1"/>
    <row r="192" spans="1:17" s="15" customFormat="1" ht="33.75" customHeight="1">
      <c r="A192" s="471" t="s">
        <v>211</v>
      </c>
      <c r="B192" s="471"/>
      <c r="C192" s="471"/>
      <c r="D192" s="471"/>
      <c r="E192" s="471"/>
      <c r="F192" s="471"/>
      <c r="G192" s="471"/>
      <c r="H192" s="471"/>
      <c r="I192" s="471"/>
      <c r="J192" s="471"/>
      <c r="K192" s="471"/>
      <c r="L192" s="471"/>
      <c r="M192" s="471"/>
      <c r="N192" s="471"/>
      <c r="O192" s="471"/>
      <c r="P192" s="471"/>
      <c r="Q192" s="471"/>
    </row>
    <row r="193" spans="1:16" s="15" customFormat="1" ht="18" customHeight="1">
      <c r="A193" s="472" t="s">
        <v>212</v>
      </c>
      <c r="B193" s="472"/>
      <c r="C193" s="472"/>
      <c r="D193" s="472"/>
      <c r="E193" s="472"/>
      <c r="F193" s="472"/>
      <c r="G193" s="472"/>
      <c r="H193" s="472"/>
      <c r="I193" s="472"/>
      <c r="J193" s="472"/>
      <c r="K193" s="472"/>
      <c r="L193" s="472"/>
      <c r="M193" s="472"/>
      <c r="N193" s="472"/>
      <c r="O193" s="472"/>
      <c r="P193" s="472"/>
    </row>
    <row r="194" spans="1:16" s="15" customFormat="1" ht="29.25" customHeight="1" thickBot="1">
      <c r="A194" s="473" t="s">
        <v>213</v>
      </c>
      <c r="B194" s="473"/>
      <c r="C194" s="473"/>
      <c r="D194" s="473"/>
      <c r="E194" s="473"/>
      <c r="F194" s="473"/>
      <c r="G194" s="473"/>
      <c r="H194" s="45"/>
      <c r="I194" s="473" t="s">
        <v>214</v>
      </c>
      <c r="J194" s="473"/>
      <c r="K194" s="473"/>
      <c r="L194" s="473"/>
      <c r="M194" s="473"/>
      <c r="N194" s="473"/>
      <c r="O194" s="473"/>
      <c r="P194" s="46"/>
    </row>
    <row r="195" spans="1:15" s="15" customFormat="1" ht="38.25" customHeight="1">
      <c r="A195" s="474" t="s">
        <v>215</v>
      </c>
      <c r="B195" s="475"/>
      <c r="C195" s="47" t="s">
        <v>216</v>
      </c>
      <c r="D195" s="47" t="s">
        <v>217</v>
      </c>
      <c r="E195" s="47" t="s">
        <v>218</v>
      </c>
      <c r="F195" s="47" t="s">
        <v>219</v>
      </c>
      <c r="G195" s="48" t="s">
        <v>220</v>
      </c>
      <c r="I195" s="474" t="s">
        <v>215</v>
      </c>
      <c r="J195" s="475"/>
      <c r="K195" s="47" t="s">
        <v>216</v>
      </c>
      <c r="L195" s="47" t="s">
        <v>217</v>
      </c>
      <c r="M195" s="47" t="s">
        <v>218</v>
      </c>
      <c r="N195" s="47" t="s">
        <v>219</v>
      </c>
      <c r="O195" s="48" t="s">
        <v>220</v>
      </c>
    </row>
    <row r="196" spans="1:15" s="15" customFormat="1" ht="38.25" customHeight="1">
      <c r="A196" s="476" t="s">
        <v>221</v>
      </c>
      <c r="B196" s="477"/>
      <c r="C196" s="110">
        <v>0</v>
      </c>
      <c r="D196" s="110">
        <v>0</v>
      </c>
      <c r="E196" s="110">
        <v>0</v>
      </c>
      <c r="F196" s="109">
        <v>0</v>
      </c>
      <c r="G196" s="111">
        <v>0</v>
      </c>
      <c r="I196" s="476" t="s">
        <v>221</v>
      </c>
      <c r="J196" s="477"/>
      <c r="K196" s="110">
        <v>0</v>
      </c>
      <c r="L196" s="110">
        <v>0</v>
      </c>
      <c r="M196" s="110">
        <v>0</v>
      </c>
      <c r="N196" s="109">
        <v>0</v>
      </c>
      <c r="O196" s="111">
        <v>0</v>
      </c>
    </row>
    <row r="197" spans="1:15" s="15" customFormat="1" ht="38.25" customHeight="1">
      <c r="A197" s="476" t="s">
        <v>222</v>
      </c>
      <c r="B197" s="477"/>
      <c r="C197" s="109">
        <v>0</v>
      </c>
      <c r="D197" s="109">
        <v>0</v>
      </c>
      <c r="E197" s="109">
        <v>0</v>
      </c>
      <c r="F197" s="109">
        <v>0</v>
      </c>
      <c r="G197" s="111">
        <v>0</v>
      </c>
      <c r="I197" s="476" t="s">
        <v>222</v>
      </c>
      <c r="J197" s="477"/>
      <c r="K197" s="109">
        <v>0</v>
      </c>
      <c r="L197" s="109">
        <v>0</v>
      </c>
      <c r="M197" s="109">
        <v>0</v>
      </c>
      <c r="N197" s="109">
        <v>0</v>
      </c>
      <c r="O197" s="111">
        <v>0</v>
      </c>
    </row>
    <row r="198" spans="1:15" s="15" customFormat="1" ht="38.25" customHeight="1" thickBot="1">
      <c r="A198" s="478" t="s">
        <v>223</v>
      </c>
      <c r="B198" s="479"/>
      <c r="C198" s="112">
        <v>0</v>
      </c>
      <c r="D198" s="112">
        <v>0</v>
      </c>
      <c r="E198" s="112">
        <v>0</v>
      </c>
      <c r="F198" s="112">
        <v>0</v>
      </c>
      <c r="G198" s="113">
        <v>0</v>
      </c>
      <c r="I198" s="478" t="s">
        <v>223</v>
      </c>
      <c r="J198" s="479"/>
      <c r="K198" s="112">
        <v>0</v>
      </c>
      <c r="L198" s="112">
        <v>0</v>
      </c>
      <c r="M198" s="112">
        <v>0</v>
      </c>
      <c r="N198" s="112">
        <v>0</v>
      </c>
      <c r="O198" s="113">
        <v>0</v>
      </c>
    </row>
    <row r="199" spans="1:15" s="15" customFormat="1" ht="9" customHeight="1" thickBot="1" thickTop="1">
      <c r="A199" s="55"/>
      <c r="B199" s="55"/>
      <c r="C199" s="55"/>
      <c r="D199" s="55"/>
      <c r="E199" s="55"/>
      <c r="F199" s="55"/>
      <c r="G199" s="55"/>
      <c r="I199" s="55"/>
      <c r="J199" s="55"/>
      <c r="K199" s="55"/>
      <c r="L199" s="55"/>
      <c r="M199" s="55"/>
      <c r="N199" s="55"/>
      <c r="O199" s="55"/>
    </row>
    <row r="200" spans="1:12" s="15" customFormat="1" ht="38.25" customHeight="1" thickBot="1">
      <c r="A200" s="480" t="s">
        <v>224</v>
      </c>
      <c r="B200" s="481"/>
      <c r="C200" s="481"/>
      <c r="D200" s="114">
        <v>0</v>
      </c>
      <c r="I200" s="480" t="s">
        <v>224</v>
      </c>
      <c r="J200" s="481"/>
      <c r="K200" s="481"/>
      <c r="L200" s="114">
        <v>0</v>
      </c>
    </row>
    <row r="201" spans="16:17" s="15" customFormat="1" ht="27" customHeight="1">
      <c r="P201" s="10"/>
      <c r="Q201" s="10"/>
    </row>
    <row r="202" spans="1:16" s="15" customFormat="1" ht="29.25" customHeight="1" thickBot="1">
      <c r="A202" s="473" t="s">
        <v>213</v>
      </c>
      <c r="B202" s="473"/>
      <c r="C202" s="473"/>
      <c r="D202" s="473"/>
      <c r="E202" s="473"/>
      <c r="F202" s="473"/>
      <c r="G202" s="473"/>
      <c r="H202" s="45"/>
      <c r="I202" s="473" t="s">
        <v>214</v>
      </c>
      <c r="J202" s="473"/>
      <c r="K202" s="473"/>
      <c r="L202" s="473"/>
      <c r="M202" s="473"/>
      <c r="N202" s="473"/>
      <c r="O202" s="473"/>
      <c r="P202" s="46"/>
    </row>
    <row r="203" spans="1:15" s="15" customFormat="1" ht="38.25" customHeight="1">
      <c r="A203" s="474" t="s">
        <v>215</v>
      </c>
      <c r="B203" s="475"/>
      <c r="C203" s="47" t="s">
        <v>216</v>
      </c>
      <c r="D203" s="47" t="s">
        <v>217</v>
      </c>
      <c r="E203" s="47" t="s">
        <v>218</v>
      </c>
      <c r="F203" s="47" t="s">
        <v>219</v>
      </c>
      <c r="G203" s="48" t="s">
        <v>220</v>
      </c>
      <c r="I203" s="474" t="s">
        <v>215</v>
      </c>
      <c r="J203" s="475"/>
      <c r="K203" s="47" t="s">
        <v>216</v>
      </c>
      <c r="L203" s="47" t="s">
        <v>217</v>
      </c>
      <c r="M203" s="47" t="s">
        <v>218</v>
      </c>
      <c r="N203" s="47" t="s">
        <v>219</v>
      </c>
      <c r="O203" s="48" t="s">
        <v>220</v>
      </c>
    </row>
    <row r="204" spans="1:15" s="15" customFormat="1" ht="38.25" customHeight="1">
      <c r="A204" s="476" t="s">
        <v>221</v>
      </c>
      <c r="B204" s="477"/>
      <c r="C204" s="110">
        <v>0</v>
      </c>
      <c r="D204" s="110">
        <v>0</v>
      </c>
      <c r="E204" s="110">
        <v>0</v>
      </c>
      <c r="F204" s="109">
        <v>0</v>
      </c>
      <c r="G204" s="111">
        <v>0</v>
      </c>
      <c r="I204" s="476" t="s">
        <v>221</v>
      </c>
      <c r="J204" s="477"/>
      <c r="K204" s="110">
        <v>0</v>
      </c>
      <c r="L204" s="110">
        <v>0</v>
      </c>
      <c r="M204" s="110">
        <v>0</v>
      </c>
      <c r="N204" s="109">
        <v>0</v>
      </c>
      <c r="O204" s="111">
        <v>0</v>
      </c>
    </row>
    <row r="205" spans="1:15" s="15" customFormat="1" ht="38.25" customHeight="1">
      <c r="A205" s="476" t="s">
        <v>222</v>
      </c>
      <c r="B205" s="477"/>
      <c r="C205" s="109">
        <v>0</v>
      </c>
      <c r="D205" s="109">
        <v>0</v>
      </c>
      <c r="E205" s="109">
        <v>0</v>
      </c>
      <c r="F205" s="109">
        <v>0</v>
      </c>
      <c r="G205" s="111">
        <v>0</v>
      </c>
      <c r="I205" s="476" t="s">
        <v>222</v>
      </c>
      <c r="J205" s="477"/>
      <c r="K205" s="109">
        <v>0</v>
      </c>
      <c r="L205" s="109">
        <v>0</v>
      </c>
      <c r="M205" s="109">
        <v>0</v>
      </c>
      <c r="N205" s="109">
        <v>0</v>
      </c>
      <c r="O205" s="111">
        <v>0</v>
      </c>
    </row>
    <row r="206" spans="1:15" s="15" customFormat="1" ht="38.25" customHeight="1" thickBot="1">
      <c r="A206" s="478" t="s">
        <v>223</v>
      </c>
      <c r="B206" s="479"/>
      <c r="C206" s="112">
        <v>0</v>
      </c>
      <c r="D206" s="112">
        <v>0</v>
      </c>
      <c r="E206" s="112">
        <v>0</v>
      </c>
      <c r="F206" s="112">
        <v>0</v>
      </c>
      <c r="G206" s="113">
        <v>0</v>
      </c>
      <c r="I206" s="478" t="s">
        <v>223</v>
      </c>
      <c r="J206" s="479"/>
      <c r="K206" s="112">
        <v>0</v>
      </c>
      <c r="L206" s="112">
        <v>0</v>
      </c>
      <c r="M206" s="112">
        <v>0</v>
      </c>
      <c r="N206" s="112">
        <v>0</v>
      </c>
      <c r="O206" s="113">
        <v>0</v>
      </c>
    </row>
    <row r="207" spans="1:15" s="15" customFormat="1" ht="9" customHeight="1" thickBot="1" thickTop="1">
      <c r="A207" s="55"/>
      <c r="B207" s="55"/>
      <c r="C207" s="55"/>
      <c r="D207" s="55"/>
      <c r="E207" s="55"/>
      <c r="F207" s="55"/>
      <c r="G207" s="55"/>
      <c r="I207" s="55"/>
      <c r="J207" s="55"/>
      <c r="K207" s="55"/>
      <c r="L207" s="55"/>
      <c r="M207" s="55"/>
      <c r="N207" s="55"/>
      <c r="O207" s="55"/>
    </row>
    <row r="208" spans="1:12" s="15" customFormat="1" ht="38.25" customHeight="1" thickBot="1">
      <c r="A208" s="480" t="s">
        <v>224</v>
      </c>
      <c r="B208" s="481"/>
      <c r="C208" s="481"/>
      <c r="D208" s="114">
        <v>0</v>
      </c>
      <c r="I208" s="480" t="s">
        <v>224</v>
      </c>
      <c r="J208" s="481"/>
      <c r="K208" s="481"/>
      <c r="L208" s="114">
        <v>0</v>
      </c>
    </row>
    <row r="209" spans="16:17" s="15" customFormat="1" ht="27" customHeight="1">
      <c r="P209" s="10"/>
      <c r="Q209" s="10"/>
    </row>
    <row r="210" spans="1:16" s="15" customFormat="1" ht="29.25" customHeight="1" thickBot="1">
      <c r="A210" s="473" t="s">
        <v>213</v>
      </c>
      <c r="B210" s="473"/>
      <c r="C210" s="473"/>
      <c r="D210" s="473"/>
      <c r="E210" s="473"/>
      <c r="F210" s="473"/>
      <c r="G210" s="473"/>
      <c r="H210" s="45"/>
      <c r="I210" s="473" t="s">
        <v>214</v>
      </c>
      <c r="J210" s="473"/>
      <c r="K210" s="473"/>
      <c r="L210" s="473"/>
      <c r="M210" s="473"/>
      <c r="N210" s="473"/>
      <c r="O210" s="473"/>
      <c r="P210" s="46"/>
    </row>
    <row r="211" spans="1:15" s="15" customFormat="1" ht="38.25" customHeight="1">
      <c r="A211" s="474" t="s">
        <v>215</v>
      </c>
      <c r="B211" s="475"/>
      <c r="C211" s="47" t="s">
        <v>216</v>
      </c>
      <c r="D211" s="47" t="s">
        <v>217</v>
      </c>
      <c r="E211" s="47" t="s">
        <v>218</v>
      </c>
      <c r="F211" s="47" t="s">
        <v>219</v>
      </c>
      <c r="G211" s="48" t="s">
        <v>220</v>
      </c>
      <c r="I211" s="474" t="s">
        <v>215</v>
      </c>
      <c r="J211" s="475"/>
      <c r="K211" s="47" t="s">
        <v>216</v>
      </c>
      <c r="L211" s="47" t="s">
        <v>217</v>
      </c>
      <c r="M211" s="47" t="s">
        <v>218</v>
      </c>
      <c r="N211" s="47" t="s">
        <v>219</v>
      </c>
      <c r="O211" s="48" t="s">
        <v>220</v>
      </c>
    </row>
    <row r="212" spans="1:15" s="15" customFormat="1" ht="38.25" customHeight="1">
      <c r="A212" s="476" t="s">
        <v>221</v>
      </c>
      <c r="B212" s="477"/>
      <c r="C212" s="110">
        <v>0</v>
      </c>
      <c r="D212" s="110">
        <v>0</v>
      </c>
      <c r="E212" s="110">
        <v>0</v>
      </c>
      <c r="F212" s="109">
        <v>0</v>
      </c>
      <c r="G212" s="111">
        <v>0</v>
      </c>
      <c r="I212" s="476" t="s">
        <v>221</v>
      </c>
      <c r="J212" s="477"/>
      <c r="K212" s="110">
        <v>0</v>
      </c>
      <c r="L212" s="110">
        <v>0</v>
      </c>
      <c r="M212" s="110">
        <v>0</v>
      </c>
      <c r="N212" s="109">
        <v>0</v>
      </c>
      <c r="O212" s="111">
        <v>0</v>
      </c>
    </row>
    <row r="213" spans="1:15" s="15" customFormat="1" ht="38.25" customHeight="1">
      <c r="A213" s="476" t="s">
        <v>222</v>
      </c>
      <c r="B213" s="477"/>
      <c r="C213" s="109">
        <v>0</v>
      </c>
      <c r="D213" s="109">
        <v>0</v>
      </c>
      <c r="E213" s="109">
        <v>0</v>
      </c>
      <c r="F213" s="109">
        <v>0</v>
      </c>
      <c r="G213" s="111">
        <v>0</v>
      </c>
      <c r="I213" s="476" t="s">
        <v>222</v>
      </c>
      <c r="J213" s="477"/>
      <c r="K213" s="109">
        <v>0</v>
      </c>
      <c r="L213" s="109">
        <v>0</v>
      </c>
      <c r="M213" s="109">
        <v>0</v>
      </c>
      <c r="N213" s="109">
        <v>0</v>
      </c>
      <c r="O213" s="111">
        <v>0</v>
      </c>
    </row>
    <row r="214" spans="1:15" s="15" customFormat="1" ht="38.25" customHeight="1" thickBot="1">
      <c r="A214" s="478" t="s">
        <v>223</v>
      </c>
      <c r="B214" s="479"/>
      <c r="C214" s="112">
        <v>0</v>
      </c>
      <c r="D214" s="112">
        <v>0</v>
      </c>
      <c r="E214" s="112">
        <v>0</v>
      </c>
      <c r="F214" s="112">
        <v>0</v>
      </c>
      <c r="G214" s="113">
        <v>0</v>
      </c>
      <c r="I214" s="478" t="s">
        <v>223</v>
      </c>
      <c r="J214" s="479"/>
      <c r="K214" s="112">
        <v>0</v>
      </c>
      <c r="L214" s="112">
        <v>0</v>
      </c>
      <c r="M214" s="112">
        <v>0</v>
      </c>
      <c r="N214" s="112">
        <v>0</v>
      </c>
      <c r="O214" s="113">
        <v>0</v>
      </c>
    </row>
    <row r="215" spans="1:15" s="15" customFormat="1" ht="9" customHeight="1" thickBot="1" thickTop="1">
      <c r="A215" s="55"/>
      <c r="B215" s="55"/>
      <c r="C215" s="55"/>
      <c r="D215" s="55"/>
      <c r="E215" s="55"/>
      <c r="F215" s="55"/>
      <c r="G215" s="55"/>
      <c r="I215" s="55"/>
      <c r="J215" s="55"/>
      <c r="K215" s="55"/>
      <c r="L215" s="55"/>
      <c r="M215" s="55"/>
      <c r="N215" s="55"/>
      <c r="O215" s="55"/>
    </row>
    <row r="216" spans="1:12" s="15" customFormat="1" ht="38.25" customHeight="1" thickBot="1">
      <c r="A216" s="480" t="s">
        <v>224</v>
      </c>
      <c r="B216" s="481"/>
      <c r="C216" s="481"/>
      <c r="D216" s="114">
        <v>0</v>
      </c>
      <c r="I216" s="480" t="s">
        <v>224</v>
      </c>
      <c r="J216" s="481"/>
      <c r="K216" s="481"/>
      <c r="L216" s="114">
        <v>0</v>
      </c>
    </row>
    <row r="217" spans="16:17" s="15" customFormat="1" ht="27" customHeight="1">
      <c r="P217" s="10"/>
      <c r="Q217" s="10"/>
    </row>
    <row r="218" s="15" customFormat="1" ht="66" customHeight="1"/>
    <row r="219" spans="1:17" s="15" customFormat="1" ht="66" customHeight="1">
      <c r="A219" s="471" t="s">
        <v>225</v>
      </c>
      <c r="B219" s="471"/>
      <c r="C219" s="471"/>
      <c r="D219" s="471"/>
      <c r="E219" s="471"/>
      <c r="F219" s="471"/>
      <c r="G219" s="471"/>
      <c r="H219" s="471"/>
      <c r="I219" s="471"/>
      <c r="J219" s="471"/>
      <c r="K219" s="471"/>
      <c r="L219" s="471"/>
      <c r="M219" s="471"/>
      <c r="N219" s="471"/>
      <c r="O219" s="471"/>
      <c r="P219" s="471"/>
      <c r="Q219" s="471"/>
    </row>
    <row r="220" spans="1:16" s="15" customFormat="1" ht="21.75" customHeight="1">
      <c r="A220" s="472" t="s">
        <v>212</v>
      </c>
      <c r="B220" s="472"/>
      <c r="C220" s="472"/>
      <c r="D220" s="472"/>
      <c r="E220" s="472"/>
      <c r="F220" s="472"/>
      <c r="G220" s="472"/>
      <c r="H220" s="472"/>
      <c r="I220" s="472"/>
      <c r="J220" s="472"/>
      <c r="K220" s="472"/>
      <c r="L220" s="472"/>
      <c r="M220" s="472"/>
      <c r="N220" s="472"/>
      <c r="O220" s="472"/>
      <c r="P220" s="472"/>
    </row>
    <row r="221" spans="1:16" s="15" customFormat="1" ht="29.25" customHeight="1" thickBot="1">
      <c r="A221" s="473" t="s">
        <v>213</v>
      </c>
      <c r="B221" s="473"/>
      <c r="C221" s="473"/>
      <c r="D221" s="473"/>
      <c r="E221" s="473"/>
      <c r="F221" s="473"/>
      <c r="G221" s="473"/>
      <c r="H221" s="45"/>
      <c r="I221" s="473" t="s">
        <v>214</v>
      </c>
      <c r="J221" s="473"/>
      <c r="K221" s="473"/>
      <c r="L221" s="473"/>
      <c r="M221" s="473"/>
      <c r="N221" s="473"/>
      <c r="O221" s="473"/>
      <c r="P221" s="46"/>
    </row>
    <row r="222" spans="1:15" s="15" customFormat="1" ht="38.25" customHeight="1">
      <c r="A222" s="474" t="s">
        <v>215</v>
      </c>
      <c r="B222" s="475"/>
      <c r="C222" s="47" t="s">
        <v>216</v>
      </c>
      <c r="D222" s="47" t="s">
        <v>217</v>
      </c>
      <c r="E222" s="47" t="s">
        <v>218</v>
      </c>
      <c r="F222" s="47" t="s">
        <v>219</v>
      </c>
      <c r="G222" s="48" t="s">
        <v>220</v>
      </c>
      <c r="I222" s="474" t="s">
        <v>215</v>
      </c>
      <c r="J222" s="475"/>
      <c r="K222" s="47" t="s">
        <v>216</v>
      </c>
      <c r="L222" s="47" t="s">
        <v>217</v>
      </c>
      <c r="M222" s="47" t="s">
        <v>218</v>
      </c>
      <c r="N222" s="47" t="s">
        <v>219</v>
      </c>
      <c r="O222" s="48" t="s">
        <v>220</v>
      </c>
    </row>
    <row r="223" spans="1:15" s="15" customFormat="1" ht="38.25" customHeight="1">
      <c r="A223" s="476" t="s">
        <v>221</v>
      </c>
      <c r="B223" s="477"/>
      <c r="C223" s="110">
        <v>0</v>
      </c>
      <c r="D223" s="110">
        <v>0</v>
      </c>
      <c r="E223" s="110">
        <v>0</v>
      </c>
      <c r="F223" s="109">
        <v>0</v>
      </c>
      <c r="G223" s="111">
        <v>0</v>
      </c>
      <c r="I223" s="476" t="s">
        <v>221</v>
      </c>
      <c r="J223" s="477"/>
      <c r="K223" s="110">
        <v>0</v>
      </c>
      <c r="L223" s="110">
        <v>0</v>
      </c>
      <c r="M223" s="110">
        <v>0</v>
      </c>
      <c r="N223" s="109">
        <v>0</v>
      </c>
      <c r="O223" s="111">
        <v>0</v>
      </c>
    </row>
    <row r="224" spans="1:15" s="15" customFormat="1" ht="38.25" customHeight="1">
      <c r="A224" s="476" t="s">
        <v>222</v>
      </c>
      <c r="B224" s="477"/>
      <c r="C224" s="109">
        <v>0</v>
      </c>
      <c r="D224" s="109">
        <v>0</v>
      </c>
      <c r="E224" s="109">
        <v>0</v>
      </c>
      <c r="F224" s="109">
        <v>0</v>
      </c>
      <c r="G224" s="111">
        <v>0</v>
      </c>
      <c r="I224" s="476" t="s">
        <v>222</v>
      </c>
      <c r="J224" s="477"/>
      <c r="K224" s="109">
        <v>0</v>
      </c>
      <c r="L224" s="109">
        <v>0</v>
      </c>
      <c r="M224" s="109">
        <v>0</v>
      </c>
      <c r="N224" s="109">
        <v>0</v>
      </c>
      <c r="O224" s="111">
        <v>0</v>
      </c>
    </row>
    <row r="225" spans="1:15" s="15" customFormat="1" ht="38.25" customHeight="1" thickBot="1">
      <c r="A225" s="478" t="s">
        <v>223</v>
      </c>
      <c r="B225" s="479"/>
      <c r="C225" s="112">
        <v>0</v>
      </c>
      <c r="D225" s="112">
        <v>0</v>
      </c>
      <c r="E225" s="112">
        <v>0</v>
      </c>
      <c r="F225" s="112">
        <v>0</v>
      </c>
      <c r="G225" s="113">
        <v>0</v>
      </c>
      <c r="I225" s="478" t="s">
        <v>223</v>
      </c>
      <c r="J225" s="479"/>
      <c r="K225" s="112">
        <v>0</v>
      </c>
      <c r="L225" s="112">
        <v>0</v>
      </c>
      <c r="M225" s="112">
        <v>0</v>
      </c>
      <c r="N225" s="112">
        <v>0</v>
      </c>
      <c r="O225" s="113">
        <v>0</v>
      </c>
    </row>
    <row r="226" spans="1:15" s="15" customFormat="1" ht="9" customHeight="1" thickBot="1" thickTop="1">
      <c r="A226" s="55"/>
      <c r="B226" s="55"/>
      <c r="C226" s="55"/>
      <c r="D226" s="55"/>
      <c r="E226" s="55"/>
      <c r="F226" s="55"/>
      <c r="G226" s="55"/>
      <c r="I226" s="55"/>
      <c r="J226" s="55"/>
      <c r="K226" s="55"/>
      <c r="L226" s="55"/>
      <c r="M226" s="55"/>
      <c r="N226" s="55"/>
      <c r="O226" s="55"/>
    </row>
    <row r="227" spans="1:12" s="15" customFormat="1" ht="38.25" customHeight="1" thickBot="1">
      <c r="A227" s="480" t="s">
        <v>224</v>
      </c>
      <c r="B227" s="481"/>
      <c r="C227" s="481"/>
      <c r="D227" s="114">
        <v>0</v>
      </c>
      <c r="I227" s="480" t="s">
        <v>224</v>
      </c>
      <c r="J227" s="481"/>
      <c r="K227" s="481"/>
      <c r="L227" s="114">
        <v>0</v>
      </c>
    </row>
    <row r="228" spans="16:17" s="15" customFormat="1" ht="27" customHeight="1">
      <c r="P228" s="10"/>
      <c r="Q228" s="10"/>
    </row>
    <row r="229" spans="1:16" s="15" customFormat="1" ht="29.25" customHeight="1" thickBot="1">
      <c r="A229" s="473" t="s">
        <v>213</v>
      </c>
      <c r="B229" s="473"/>
      <c r="C229" s="473"/>
      <c r="D229" s="473"/>
      <c r="E229" s="473"/>
      <c r="F229" s="473"/>
      <c r="G229" s="473"/>
      <c r="H229" s="45"/>
      <c r="I229" s="473" t="s">
        <v>214</v>
      </c>
      <c r="J229" s="473"/>
      <c r="K229" s="473"/>
      <c r="L229" s="473"/>
      <c r="M229" s="473"/>
      <c r="N229" s="473"/>
      <c r="O229" s="473"/>
      <c r="P229" s="46"/>
    </row>
    <row r="230" spans="1:15" s="15" customFormat="1" ht="38.25" customHeight="1">
      <c r="A230" s="474" t="s">
        <v>215</v>
      </c>
      <c r="B230" s="475"/>
      <c r="C230" s="47" t="s">
        <v>216</v>
      </c>
      <c r="D230" s="47" t="s">
        <v>217</v>
      </c>
      <c r="E230" s="47" t="s">
        <v>218</v>
      </c>
      <c r="F230" s="47" t="s">
        <v>219</v>
      </c>
      <c r="G230" s="48" t="s">
        <v>220</v>
      </c>
      <c r="I230" s="474" t="s">
        <v>215</v>
      </c>
      <c r="J230" s="475"/>
      <c r="K230" s="47" t="s">
        <v>216</v>
      </c>
      <c r="L230" s="47" t="s">
        <v>217</v>
      </c>
      <c r="M230" s="47" t="s">
        <v>218</v>
      </c>
      <c r="N230" s="47" t="s">
        <v>219</v>
      </c>
      <c r="O230" s="48" t="s">
        <v>220</v>
      </c>
    </row>
    <row r="231" spans="1:15" s="15" customFormat="1" ht="38.25" customHeight="1">
      <c r="A231" s="476" t="s">
        <v>221</v>
      </c>
      <c r="B231" s="477"/>
      <c r="C231" s="110">
        <v>0</v>
      </c>
      <c r="D231" s="110">
        <v>0</v>
      </c>
      <c r="E231" s="110">
        <v>0</v>
      </c>
      <c r="F231" s="109">
        <v>0</v>
      </c>
      <c r="G231" s="111">
        <v>0</v>
      </c>
      <c r="I231" s="476" t="s">
        <v>221</v>
      </c>
      <c r="J231" s="477"/>
      <c r="K231" s="110">
        <v>0</v>
      </c>
      <c r="L231" s="110">
        <v>0</v>
      </c>
      <c r="M231" s="110">
        <v>0</v>
      </c>
      <c r="N231" s="109">
        <v>0</v>
      </c>
      <c r="O231" s="111">
        <v>0</v>
      </c>
    </row>
    <row r="232" spans="1:15" s="15" customFormat="1" ht="38.25" customHeight="1">
      <c r="A232" s="476" t="s">
        <v>222</v>
      </c>
      <c r="B232" s="477"/>
      <c r="C232" s="109">
        <v>0</v>
      </c>
      <c r="D232" s="109">
        <v>0</v>
      </c>
      <c r="E232" s="109">
        <v>0</v>
      </c>
      <c r="F232" s="109">
        <v>0</v>
      </c>
      <c r="G232" s="111">
        <v>0</v>
      </c>
      <c r="I232" s="476" t="s">
        <v>222</v>
      </c>
      <c r="J232" s="477"/>
      <c r="K232" s="109">
        <v>0</v>
      </c>
      <c r="L232" s="109">
        <v>0</v>
      </c>
      <c r="M232" s="109">
        <v>0</v>
      </c>
      <c r="N232" s="109">
        <v>0</v>
      </c>
      <c r="O232" s="111">
        <v>0</v>
      </c>
    </row>
    <row r="233" spans="1:15" s="15" customFormat="1" ht="38.25" customHeight="1" thickBot="1">
      <c r="A233" s="478" t="s">
        <v>223</v>
      </c>
      <c r="B233" s="479"/>
      <c r="C233" s="112">
        <v>0</v>
      </c>
      <c r="D233" s="112">
        <v>0</v>
      </c>
      <c r="E233" s="112">
        <v>0</v>
      </c>
      <c r="F233" s="112">
        <v>0</v>
      </c>
      <c r="G233" s="113">
        <v>0</v>
      </c>
      <c r="I233" s="478" t="s">
        <v>223</v>
      </c>
      <c r="J233" s="479"/>
      <c r="K233" s="112">
        <v>0</v>
      </c>
      <c r="L233" s="112">
        <v>0</v>
      </c>
      <c r="M233" s="112">
        <v>0</v>
      </c>
      <c r="N233" s="112">
        <v>0</v>
      </c>
      <c r="O233" s="113">
        <v>0</v>
      </c>
    </row>
    <row r="234" spans="1:15" s="15" customFormat="1" ht="9" customHeight="1" thickBot="1" thickTop="1">
      <c r="A234" s="55"/>
      <c r="B234" s="55"/>
      <c r="C234" s="55"/>
      <c r="D234" s="55"/>
      <c r="E234" s="55"/>
      <c r="F234" s="55"/>
      <c r="G234" s="55"/>
      <c r="I234" s="55"/>
      <c r="J234" s="55"/>
      <c r="K234" s="55"/>
      <c r="L234" s="55"/>
      <c r="M234" s="55"/>
      <c r="N234" s="55"/>
      <c r="O234" s="55"/>
    </row>
    <row r="235" spans="1:12" s="15" customFormat="1" ht="38.25" customHeight="1" thickBot="1">
      <c r="A235" s="480" t="s">
        <v>224</v>
      </c>
      <c r="B235" s="481"/>
      <c r="C235" s="481"/>
      <c r="D235" s="114">
        <v>0</v>
      </c>
      <c r="I235" s="480" t="s">
        <v>224</v>
      </c>
      <c r="J235" s="481"/>
      <c r="K235" s="481"/>
      <c r="L235" s="114">
        <v>0</v>
      </c>
    </row>
    <row r="236" spans="16:17" s="15" customFormat="1" ht="27" customHeight="1">
      <c r="P236" s="10"/>
      <c r="Q236" s="10"/>
    </row>
    <row r="237" spans="1:16" s="15" customFormat="1" ht="29.25" customHeight="1" thickBot="1">
      <c r="A237" s="473" t="s">
        <v>213</v>
      </c>
      <c r="B237" s="473"/>
      <c r="C237" s="473"/>
      <c r="D237" s="473"/>
      <c r="E237" s="473"/>
      <c r="F237" s="473"/>
      <c r="G237" s="473"/>
      <c r="H237" s="45"/>
      <c r="I237" s="473" t="s">
        <v>214</v>
      </c>
      <c r="J237" s="473"/>
      <c r="K237" s="473"/>
      <c r="L237" s="473"/>
      <c r="M237" s="473"/>
      <c r="N237" s="473"/>
      <c r="O237" s="473"/>
      <c r="P237" s="46"/>
    </row>
    <row r="238" spans="1:15" s="15" customFormat="1" ht="38.25" customHeight="1">
      <c r="A238" s="474" t="s">
        <v>215</v>
      </c>
      <c r="B238" s="475"/>
      <c r="C238" s="47" t="s">
        <v>216</v>
      </c>
      <c r="D238" s="47" t="s">
        <v>217</v>
      </c>
      <c r="E238" s="47" t="s">
        <v>218</v>
      </c>
      <c r="F238" s="47" t="s">
        <v>219</v>
      </c>
      <c r="G238" s="48" t="s">
        <v>220</v>
      </c>
      <c r="I238" s="474" t="s">
        <v>215</v>
      </c>
      <c r="J238" s="475"/>
      <c r="K238" s="47" t="s">
        <v>216</v>
      </c>
      <c r="L238" s="47" t="s">
        <v>217</v>
      </c>
      <c r="M238" s="47" t="s">
        <v>218</v>
      </c>
      <c r="N238" s="47" t="s">
        <v>219</v>
      </c>
      <c r="O238" s="48" t="s">
        <v>220</v>
      </c>
    </row>
    <row r="239" spans="1:15" s="15" customFormat="1" ht="38.25" customHeight="1">
      <c r="A239" s="476" t="s">
        <v>221</v>
      </c>
      <c r="B239" s="477"/>
      <c r="C239" s="110">
        <v>0</v>
      </c>
      <c r="D239" s="110">
        <v>0</v>
      </c>
      <c r="E239" s="110">
        <v>0</v>
      </c>
      <c r="F239" s="109">
        <v>0</v>
      </c>
      <c r="G239" s="111">
        <v>0</v>
      </c>
      <c r="I239" s="476" t="s">
        <v>221</v>
      </c>
      <c r="J239" s="477"/>
      <c r="K239" s="110">
        <v>0</v>
      </c>
      <c r="L239" s="110">
        <v>0</v>
      </c>
      <c r="M239" s="110">
        <v>0</v>
      </c>
      <c r="N239" s="109">
        <v>0</v>
      </c>
      <c r="O239" s="111">
        <v>0</v>
      </c>
    </row>
    <row r="240" spans="1:15" s="15" customFormat="1" ht="38.25" customHeight="1">
      <c r="A240" s="476" t="s">
        <v>222</v>
      </c>
      <c r="B240" s="477"/>
      <c r="C240" s="109">
        <v>0</v>
      </c>
      <c r="D240" s="109">
        <v>0</v>
      </c>
      <c r="E240" s="109">
        <v>0</v>
      </c>
      <c r="F240" s="109">
        <v>0</v>
      </c>
      <c r="G240" s="111">
        <v>0</v>
      </c>
      <c r="I240" s="476" t="s">
        <v>222</v>
      </c>
      <c r="J240" s="477"/>
      <c r="K240" s="109">
        <v>0</v>
      </c>
      <c r="L240" s="109">
        <v>0</v>
      </c>
      <c r="M240" s="109">
        <v>0</v>
      </c>
      <c r="N240" s="109">
        <v>0</v>
      </c>
      <c r="O240" s="111">
        <v>0</v>
      </c>
    </row>
    <row r="241" spans="1:15" s="15" customFormat="1" ht="38.25" customHeight="1" thickBot="1">
      <c r="A241" s="478" t="s">
        <v>223</v>
      </c>
      <c r="B241" s="479"/>
      <c r="C241" s="112">
        <v>0</v>
      </c>
      <c r="D241" s="112">
        <v>0</v>
      </c>
      <c r="E241" s="112">
        <v>0</v>
      </c>
      <c r="F241" s="112">
        <v>0</v>
      </c>
      <c r="G241" s="113">
        <v>0</v>
      </c>
      <c r="I241" s="478" t="s">
        <v>223</v>
      </c>
      <c r="J241" s="479"/>
      <c r="K241" s="112">
        <v>0</v>
      </c>
      <c r="L241" s="112">
        <v>0</v>
      </c>
      <c r="M241" s="112">
        <v>0</v>
      </c>
      <c r="N241" s="112">
        <v>0</v>
      </c>
      <c r="O241" s="113">
        <v>0</v>
      </c>
    </row>
    <row r="242" spans="1:15" s="15" customFormat="1" ht="9" customHeight="1" thickBot="1" thickTop="1">
      <c r="A242" s="55"/>
      <c r="B242" s="55"/>
      <c r="C242" s="55"/>
      <c r="D242" s="55"/>
      <c r="E242" s="55"/>
      <c r="F242" s="55"/>
      <c r="G242" s="55"/>
      <c r="I242" s="55"/>
      <c r="J242" s="55"/>
      <c r="K242" s="55"/>
      <c r="L242" s="55"/>
      <c r="M242" s="55"/>
      <c r="N242" s="55"/>
      <c r="O242" s="55"/>
    </row>
    <row r="243" spans="1:12" s="15" customFormat="1" ht="38.25" customHeight="1" thickBot="1">
      <c r="A243" s="480" t="s">
        <v>224</v>
      </c>
      <c r="B243" s="481"/>
      <c r="C243" s="481"/>
      <c r="D243" s="114">
        <v>0</v>
      </c>
      <c r="I243" s="480" t="s">
        <v>224</v>
      </c>
      <c r="J243" s="481"/>
      <c r="K243" s="481"/>
      <c r="L243" s="114">
        <v>0</v>
      </c>
    </row>
    <row r="244" spans="16:17" s="15" customFormat="1" ht="27" customHeight="1">
      <c r="P244" s="10"/>
      <c r="Q244" s="10"/>
    </row>
    <row r="245" spans="10:13" ht="15.75">
      <c r="J245" s="5"/>
      <c r="K245" s="5"/>
      <c r="L245" s="14"/>
      <c r="M245" s="14"/>
    </row>
  </sheetData>
  <sheetProtection password="DC50" sheet="1" selectLockedCells="1"/>
  <mergeCells count="408">
    <mergeCell ref="A240:B240"/>
    <mergeCell ref="I240:J240"/>
    <mergeCell ref="A238:B238"/>
    <mergeCell ref="I238:J238"/>
    <mergeCell ref="A239:B239"/>
    <mergeCell ref="I239:J239"/>
    <mergeCell ref="A241:B241"/>
    <mergeCell ref="I241:J241"/>
    <mergeCell ref="A243:C243"/>
    <mergeCell ref="I243:K243"/>
    <mergeCell ref="A235:C235"/>
    <mergeCell ref="I235:K235"/>
    <mergeCell ref="A237:G237"/>
    <mergeCell ref="I237:O237"/>
    <mergeCell ref="A232:B232"/>
    <mergeCell ref="I232:J232"/>
    <mergeCell ref="A233:B233"/>
    <mergeCell ref="I233:J233"/>
    <mergeCell ref="A230:B230"/>
    <mergeCell ref="I230:J230"/>
    <mergeCell ref="A231:B231"/>
    <mergeCell ref="I231:J231"/>
    <mergeCell ref="A227:C227"/>
    <mergeCell ref="I227:K227"/>
    <mergeCell ref="A229:G229"/>
    <mergeCell ref="I229:O229"/>
    <mergeCell ref="A224:B224"/>
    <mergeCell ref="I224:J224"/>
    <mergeCell ref="A225:B225"/>
    <mergeCell ref="I225:J225"/>
    <mergeCell ref="A222:B222"/>
    <mergeCell ref="I222:J222"/>
    <mergeCell ref="A223:B223"/>
    <mergeCell ref="I223:J223"/>
    <mergeCell ref="A219:Q219"/>
    <mergeCell ref="A220:P220"/>
    <mergeCell ref="A221:G221"/>
    <mergeCell ref="I221:O221"/>
    <mergeCell ref="A214:B214"/>
    <mergeCell ref="I214:J214"/>
    <mergeCell ref="A216:C216"/>
    <mergeCell ref="I216:K216"/>
    <mergeCell ref="A212:B212"/>
    <mergeCell ref="I212:J212"/>
    <mergeCell ref="A213:B213"/>
    <mergeCell ref="I213:J213"/>
    <mergeCell ref="A210:G210"/>
    <mergeCell ref="I210:O210"/>
    <mergeCell ref="A211:B211"/>
    <mergeCell ref="I211:J211"/>
    <mergeCell ref="A206:B206"/>
    <mergeCell ref="I206:J206"/>
    <mergeCell ref="A208:C208"/>
    <mergeCell ref="I208:K208"/>
    <mergeCell ref="A204:B204"/>
    <mergeCell ref="I204:J204"/>
    <mergeCell ref="A205:B205"/>
    <mergeCell ref="I205:J205"/>
    <mergeCell ref="A202:G202"/>
    <mergeCell ref="I202:O202"/>
    <mergeCell ref="A203:B203"/>
    <mergeCell ref="I203:J203"/>
    <mergeCell ref="A198:B198"/>
    <mergeCell ref="I198:J198"/>
    <mergeCell ref="A200:C200"/>
    <mergeCell ref="I200:K200"/>
    <mergeCell ref="A196:B196"/>
    <mergeCell ref="I196:J196"/>
    <mergeCell ref="A197:B197"/>
    <mergeCell ref="I197:J197"/>
    <mergeCell ref="A193:P193"/>
    <mergeCell ref="A194:G194"/>
    <mergeCell ref="I194:O194"/>
    <mergeCell ref="A195:B195"/>
    <mergeCell ref="I195:J195"/>
    <mergeCell ref="A185:B186"/>
    <mergeCell ref="A189:C189"/>
    <mergeCell ref="D189:Q189"/>
    <mergeCell ref="A192:Q192"/>
    <mergeCell ref="A180:B180"/>
    <mergeCell ref="A181:B181"/>
    <mergeCell ref="A182:B182"/>
    <mergeCell ref="A183:B183"/>
    <mergeCell ref="A173:C173"/>
    <mergeCell ref="A174:C174"/>
    <mergeCell ref="C177:O177"/>
    <mergeCell ref="A178:B179"/>
    <mergeCell ref="C178:E178"/>
    <mergeCell ref="F178:G178"/>
    <mergeCell ref="H178:I178"/>
    <mergeCell ref="J178:K178"/>
    <mergeCell ref="L178:O178"/>
    <mergeCell ref="A159:C159"/>
    <mergeCell ref="A160:A172"/>
    <mergeCell ref="B160:B162"/>
    <mergeCell ref="B163:B164"/>
    <mergeCell ref="B165:B166"/>
    <mergeCell ref="B167:B168"/>
    <mergeCell ref="B169:B172"/>
    <mergeCell ref="V141:V144"/>
    <mergeCell ref="A145:C145"/>
    <mergeCell ref="A146:A158"/>
    <mergeCell ref="B146:B148"/>
    <mergeCell ref="B149:B150"/>
    <mergeCell ref="B151:B152"/>
    <mergeCell ref="B153:B154"/>
    <mergeCell ref="B155:B158"/>
    <mergeCell ref="A132:A144"/>
    <mergeCell ref="B132:B134"/>
    <mergeCell ref="B137:B138"/>
    <mergeCell ref="V137:V138"/>
    <mergeCell ref="B139:B140"/>
    <mergeCell ref="V139:V140"/>
    <mergeCell ref="L130:O130"/>
    <mergeCell ref="P130:P131"/>
    <mergeCell ref="V132:V134"/>
    <mergeCell ref="B135:B136"/>
    <mergeCell ref="V135:V136"/>
    <mergeCell ref="A121:C121"/>
    <mergeCell ref="D121:Q121"/>
    <mergeCell ref="B141:B144"/>
    <mergeCell ref="A124:C124"/>
    <mergeCell ref="A125:C125"/>
    <mergeCell ref="A126:C126"/>
    <mergeCell ref="A128:C128"/>
    <mergeCell ref="D128:Q128"/>
    <mergeCell ref="D130:G130"/>
    <mergeCell ref="H130:K130"/>
    <mergeCell ref="J117:K117"/>
    <mergeCell ref="D118:E118"/>
    <mergeCell ref="F118:G118"/>
    <mergeCell ref="H118:I118"/>
    <mergeCell ref="J118:K118"/>
    <mergeCell ref="A117:C117"/>
    <mergeCell ref="D117:E117"/>
    <mergeCell ref="F117:G117"/>
    <mergeCell ref="H117:I117"/>
    <mergeCell ref="H115:I115"/>
    <mergeCell ref="J115:K115"/>
    <mergeCell ref="B116:C116"/>
    <mergeCell ref="D116:E116"/>
    <mergeCell ref="F116:G116"/>
    <mergeCell ref="H116:I116"/>
    <mergeCell ref="J116:K116"/>
    <mergeCell ref="H113:I113"/>
    <mergeCell ref="J113:K113"/>
    <mergeCell ref="B114:C114"/>
    <mergeCell ref="D114:E114"/>
    <mergeCell ref="F114:G114"/>
    <mergeCell ref="H114:I114"/>
    <mergeCell ref="J114:K114"/>
    <mergeCell ref="H111:I111"/>
    <mergeCell ref="J111:K111"/>
    <mergeCell ref="B112:C112"/>
    <mergeCell ref="D112:E112"/>
    <mergeCell ref="F112:G112"/>
    <mergeCell ref="H112:I112"/>
    <mergeCell ref="J112:K112"/>
    <mergeCell ref="A111:A116"/>
    <mergeCell ref="B111:C111"/>
    <mergeCell ref="D111:E111"/>
    <mergeCell ref="F111:G111"/>
    <mergeCell ref="B113:C113"/>
    <mergeCell ref="D113:E113"/>
    <mergeCell ref="F113:G113"/>
    <mergeCell ref="B115:C115"/>
    <mergeCell ref="D115:E115"/>
    <mergeCell ref="F115:G115"/>
    <mergeCell ref="H109:I109"/>
    <mergeCell ref="J109:K109"/>
    <mergeCell ref="B110:C110"/>
    <mergeCell ref="D110:E110"/>
    <mergeCell ref="F110:G110"/>
    <mergeCell ref="H110:I110"/>
    <mergeCell ref="J110:K110"/>
    <mergeCell ref="H107:I107"/>
    <mergeCell ref="J107:K107"/>
    <mergeCell ref="B108:C108"/>
    <mergeCell ref="D108:E108"/>
    <mergeCell ref="F108:G108"/>
    <mergeCell ref="H108:I108"/>
    <mergeCell ref="J108:K108"/>
    <mergeCell ref="H105:I105"/>
    <mergeCell ref="J105:K105"/>
    <mergeCell ref="B106:C106"/>
    <mergeCell ref="D106:E106"/>
    <mergeCell ref="F106:G106"/>
    <mergeCell ref="H106:I106"/>
    <mergeCell ref="J106:K106"/>
    <mergeCell ref="A105:A110"/>
    <mergeCell ref="B105:C105"/>
    <mergeCell ref="D105:E105"/>
    <mergeCell ref="F105:G105"/>
    <mergeCell ref="B107:C107"/>
    <mergeCell ref="D107:E107"/>
    <mergeCell ref="F107:G107"/>
    <mergeCell ref="B109:C109"/>
    <mergeCell ref="D109:E109"/>
    <mergeCell ref="F109:G109"/>
    <mergeCell ref="H103:I103"/>
    <mergeCell ref="J103:K103"/>
    <mergeCell ref="B104:C104"/>
    <mergeCell ref="D104:E104"/>
    <mergeCell ref="F104:G104"/>
    <mergeCell ref="H104:I104"/>
    <mergeCell ref="J104:K104"/>
    <mergeCell ref="H101:I101"/>
    <mergeCell ref="J101:K101"/>
    <mergeCell ref="B102:C102"/>
    <mergeCell ref="D102:E102"/>
    <mergeCell ref="F102:G102"/>
    <mergeCell ref="H102:I102"/>
    <mergeCell ref="J102:K102"/>
    <mergeCell ref="H99:I99"/>
    <mergeCell ref="J99:K99"/>
    <mergeCell ref="B100:C100"/>
    <mergeCell ref="D100:E100"/>
    <mergeCell ref="F100:G100"/>
    <mergeCell ref="H100:I100"/>
    <mergeCell ref="J100:K100"/>
    <mergeCell ref="A99:A104"/>
    <mergeCell ref="B99:C99"/>
    <mergeCell ref="D99:E99"/>
    <mergeCell ref="F99:G99"/>
    <mergeCell ref="B101:C101"/>
    <mergeCell ref="D101:E101"/>
    <mergeCell ref="F101:G101"/>
    <mergeCell ref="B103:C103"/>
    <mergeCell ref="D103:E103"/>
    <mergeCell ref="F103:G103"/>
    <mergeCell ref="A95:C95"/>
    <mergeCell ref="D95:Q95"/>
    <mergeCell ref="D97:L97"/>
    <mergeCell ref="D98:E98"/>
    <mergeCell ref="F98:G98"/>
    <mergeCell ref="H98:I98"/>
    <mergeCell ref="J98:K98"/>
    <mergeCell ref="F89:G89"/>
    <mergeCell ref="A92:B93"/>
    <mergeCell ref="C92:D92"/>
    <mergeCell ref="C93:D93"/>
    <mergeCell ref="E93:F93"/>
    <mergeCell ref="A90:B91"/>
    <mergeCell ref="C90:D90"/>
    <mergeCell ref="E90:F90"/>
    <mergeCell ref="C91:D91"/>
    <mergeCell ref="E91:F91"/>
    <mergeCell ref="H89:I89"/>
    <mergeCell ref="F85:G85"/>
    <mergeCell ref="H85:I85"/>
    <mergeCell ref="A86:J86"/>
    <mergeCell ref="A88:C88"/>
    <mergeCell ref="D88:Q88"/>
    <mergeCell ref="J89:K89"/>
    <mergeCell ref="L89:M89"/>
    <mergeCell ref="B89:C89"/>
    <mergeCell ref="D89:E89"/>
    <mergeCell ref="A79:A83"/>
    <mergeCell ref="B79:C79"/>
    <mergeCell ref="A85:C85"/>
    <mergeCell ref="D85:E85"/>
    <mergeCell ref="A84:C84"/>
    <mergeCell ref="D84:E84"/>
    <mergeCell ref="D81:E81"/>
    <mergeCell ref="D79:E79"/>
    <mergeCell ref="F84:G84"/>
    <mergeCell ref="H84:I84"/>
    <mergeCell ref="B83:C83"/>
    <mergeCell ref="D83:E83"/>
    <mergeCell ref="F83:G83"/>
    <mergeCell ref="H83:I83"/>
    <mergeCell ref="F81:G81"/>
    <mergeCell ref="H81:I81"/>
    <mergeCell ref="B82:C82"/>
    <mergeCell ref="D82:E82"/>
    <mergeCell ref="F82:G82"/>
    <mergeCell ref="H82:I82"/>
    <mergeCell ref="B81:C81"/>
    <mergeCell ref="F79:G79"/>
    <mergeCell ref="H79:I79"/>
    <mergeCell ref="B80:C80"/>
    <mergeCell ref="D80:E80"/>
    <mergeCell ref="F80:G80"/>
    <mergeCell ref="H80:I80"/>
    <mergeCell ref="B78:C78"/>
    <mergeCell ref="D78:E78"/>
    <mergeCell ref="F78:G78"/>
    <mergeCell ref="H78:I78"/>
    <mergeCell ref="B77:C77"/>
    <mergeCell ref="D77:E77"/>
    <mergeCell ref="F77:G77"/>
    <mergeCell ref="H77:I77"/>
    <mergeCell ref="B76:C76"/>
    <mergeCell ref="D76:E76"/>
    <mergeCell ref="F76:G76"/>
    <mergeCell ref="H76:I76"/>
    <mergeCell ref="H73:I73"/>
    <mergeCell ref="A74:A78"/>
    <mergeCell ref="B74:C74"/>
    <mergeCell ref="D74:E74"/>
    <mergeCell ref="F74:G74"/>
    <mergeCell ref="H74:I74"/>
    <mergeCell ref="B75:C75"/>
    <mergeCell ref="D75:E75"/>
    <mergeCell ref="F75:G75"/>
    <mergeCell ref="H75:I75"/>
    <mergeCell ref="H71:I71"/>
    <mergeCell ref="B72:C72"/>
    <mergeCell ref="D72:E72"/>
    <mergeCell ref="F72:G72"/>
    <mergeCell ref="H72:I72"/>
    <mergeCell ref="H69:I69"/>
    <mergeCell ref="B70:C70"/>
    <mergeCell ref="D70:E70"/>
    <mergeCell ref="F70:G70"/>
    <mergeCell ref="H70:I70"/>
    <mergeCell ref="A69:A73"/>
    <mergeCell ref="B69:C69"/>
    <mergeCell ref="D69:E69"/>
    <mergeCell ref="F69:G69"/>
    <mergeCell ref="B71:C71"/>
    <mergeCell ref="D71:E71"/>
    <mergeCell ref="F71:G71"/>
    <mergeCell ref="B73:C73"/>
    <mergeCell ref="D73:E73"/>
    <mergeCell ref="F73:G73"/>
    <mergeCell ref="A64:D64"/>
    <mergeCell ref="A66:C66"/>
    <mergeCell ref="D66:Q66"/>
    <mergeCell ref="D68:E68"/>
    <mergeCell ref="F68:G68"/>
    <mergeCell ref="H68:I68"/>
    <mergeCell ref="A62:B62"/>
    <mergeCell ref="J62:K62"/>
    <mergeCell ref="A63:B63"/>
    <mergeCell ref="J63:K63"/>
    <mergeCell ref="A60:B60"/>
    <mergeCell ref="J60:K60"/>
    <mergeCell ref="A61:B61"/>
    <mergeCell ref="J61:K61"/>
    <mergeCell ref="A58:B58"/>
    <mergeCell ref="J58:K58"/>
    <mergeCell ref="A59:B59"/>
    <mergeCell ref="J59:K59"/>
    <mergeCell ref="A56:B56"/>
    <mergeCell ref="J56:K56"/>
    <mergeCell ref="A57:B57"/>
    <mergeCell ref="J57:K57"/>
    <mergeCell ref="A54:B54"/>
    <mergeCell ref="J54:K54"/>
    <mergeCell ref="A55:B55"/>
    <mergeCell ref="J55:K55"/>
    <mergeCell ref="A52:B52"/>
    <mergeCell ref="J52:K52"/>
    <mergeCell ref="A53:B53"/>
    <mergeCell ref="J53:K53"/>
    <mergeCell ref="A43:D43"/>
    <mergeCell ref="A45:C45"/>
    <mergeCell ref="D45:Q45"/>
    <mergeCell ref="A47:B48"/>
    <mergeCell ref="C47:H47"/>
    <mergeCell ref="J47:K48"/>
    <mergeCell ref="L47:Q47"/>
    <mergeCell ref="A38:B38"/>
    <mergeCell ref="A40:B40"/>
    <mergeCell ref="A41:B41"/>
    <mergeCell ref="A42:B42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C22"/>
    <mergeCell ref="D22:Q22"/>
    <mergeCell ref="A24:B25"/>
    <mergeCell ref="C24:G24"/>
    <mergeCell ref="H24:L24"/>
    <mergeCell ref="M24:Q24"/>
    <mergeCell ref="A12:Q12"/>
    <mergeCell ref="C14:G14"/>
    <mergeCell ref="K14:O14"/>
    <mergeCell ref="A16:A19"/>
    <mergeCell ref="I16:I19"/>
    <mergeCell ref="B8:D9"/>
    <mergeCell ref="F8:H8"/>
    <mergeCell ref="K8:M8"/>
    <mergeCell ref="F9:H9"/>
    <mergeCell ref="K9:M9"/>
    <mergeCell ref="A4:B6"/>
    <mergeCell ref="C4:E4"/>
    <mergeCell ref="F4:H4"/>
    <mergeCell ref="J4:L4"/>
    <mergeCell ref="C5:E5"/>
    <mergeCell ref="F5:H5"/>
    <mergeCell ref="K5:L5"/>
    <mergeCell ref="F6:H6"/>
    <mergeCell ref="K6:L6"/>
    <mergeCell ref="A1:H1"/>
    <mergeCell ref="J1:M1"/>
    <mergeCell ref="A3:H3"/>
    <mergeCell ref="J3:M3"/>
  </mergeCells>
  <dataValidations count="1">
    <dataValidation type="list" allowBlank="1" showInputMessage="1" showErrorMessage="1" sqref="K5:L5">
      <formula1>Liste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38" r:id="rId2"/>
  <rowBreaks count="4" manualBreakCount="4">
    <brk id="64" max="16" man="1"/>
    <brk id="127" max="16" man="1"/>
    <brk id="188" max="16" man="1"/>
    <brk id="24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STSI</dc:creator>
  <cp:keywords/>
  <dc:description/>
  <cp:lastModifiedBy>IA36</cp:lastModifiedBy>
  <cp:lastPrinted>2012-06-12T07:43:28Z</cp:lastPrinted>
  <dcterms:created xsi:type="dcterms:W3CDTF">2011-05-17T09:45:21Z</dcterms:created>
  <dcterms:modified xsi:type="dcterms:W3CDTF">2012-06-11T15:09:44Z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